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firstSheet="11" activeTab="11"/>
  </bookViews>
  <sheets>
    <sheet name="Plan1" sheetId="1" state="hidden" r:id="rId1"/>
    <sheet name="Plan1 (2)" sheetId="4" state="hidden" r:id="rId2"/>
    <sheet name="Plan1 (3)" sheetId="5" state="hidden" r:id="rId3"/>
    <sheet name="Plan1 (5)" sheetId="8" state="hidden" r:id="rId4"/>
    <sheet name="Plan1 (4)" sheetId="6" state="hidden" r:id="rId5"/>
    <sheet name="Plan1 (6)" sheetId="9" state="hidden" r:id="rId6"/>
    <sheet name="Planilha" sheetId="10" state="hidden" r:id="rId7"/>
    <sheet name="Planilha (2)" sheetId="11" state="hidden" r:id="rId8"/>
    <sheet name="Gabarito" sheetId="12" state="hidden" r:id="rId9"/>
    <sheet name="Gabarito para acompanhar" sheetId="13" state="hidden" r:id="rId10"/>
    <sheet name="Gabarito (1)" sheetId="14" state="hidden" r:id="rId11"/>
    <sheet name="Plano de Gestão de Riscos" sheetId="17" r:id="rId12"/>
    <sheet name="Gabarito pra acompanhar (2)" sheetId="18" state="hidden" r:id="rId13"/>
    <sheet name="Gabarito pra acompanhar (3)" sheetId="19" state="hidden" r:id="rId14"/>
    <sheet name="Gabarito pra acompanhar (4)" sheetId="20" state="hidden" r:id="rId15"/>
    <sheet name="Objetivos Estratégicos" sheetId="22" state="hidden" r:id="rId16"/>
    <sheet name="Matriz Probabilidade Impacto" sheetId="21" state="hidden" r:id="rId17"/>
    <sheet name="Matriz Nível de Risco" sheetId="23" state="hidden" r:id="rId18"/>
    <sheet name="Matriz probabilidade X impacto" sheetId="24" state="hidden" r:id="rId19"/>
    <sheet name="Priorização" sheetId="25" state="hidden" r:id="rId20"/>
    <sheet name="Plano de Gestão de Riscos (2)" sheetId="26" state="hidden" r:id="rId21"/>
    <sheet name="Escala Probabilidade e Impacto" sheetId="27" r:id="rId22"/>
  </sheets>
  <definedNames>
    <definedName name="_xlnm.Print_Area" localSheetId="8">Gabarito!$B$1:$V$15</definedName>
    <definedName name="_xlnm.Print_Area" localSheetId="10">'Gabarito (1)'!$B$1:$W$15</definedName>
    <definedName name="_xlnm.Print_Area" localSheetId="12">'Gabarito pra acompanhar (2)'!$B$1:$Z$21</definedName>
    <definedName name="_xlnm.Print_Area" localSheetId="13">'Gabarito pra acompanhar (3)'!$B$1:$O$21</definedName>
    <definedName name="_xlnm.Print_Area" localSheetId="14">'Gabarito pra acompanhar (4)'!$B$1:$O$21</definedName>
    <definedName name="_xlnm.Print_Area" localSheetId="11">'Plano de Gestão de Riscos'!$B$2:$V$32</definedName>
    <definedName name="_xlnm.Print_Area" localSheetId="20">'Plano de Gestão de Riscos (2)'!$B$2:$U$17</definedName>
  </definedNames>
  <calcPr calcId="152511"/>
</workbook>
</file>

<file path=xl/calcChain.xml><?xml version="1.0" encoding="utf-8"?>
<calcChain xmlns="http://schemas.openxmlformats.org/spreadsheetml/2006/main">
  <c r="L19" i="26" l="1"/>
  <c r="K19" i="26" s="1"/>
  <c r="J19" i="26"/>
  <c r="H19" i="26"/>
  <c r="L18" i="26"/>
  <c r="K18" i="26" s="1"/>
  <c r="S18" i="26" s="1"/>
  <c r="T18" i="26" s="1"/>
  <c r="J18" i="26"/>
  <c r="H18" i="26"/>
  <c r="L17" i="26"/>
  <c r="K17" i="26" s="1"/>
  <c r="J17" i="26"/>
  <c r="H17" i="26"/>
  <c r="L16" i="26"/>
  <c r="K16" i="26" s="1"/>
  <c r="M16" i="26" s="1"/>
  <c r="J16" i="26"/>
  <c r="H16" i="26"/>
  <c r="L15" i="26"/>
  <c r="K15" i="26" s="1"/>
  <c r="J15" i="26"/>
  <c r="H15" i="26"/>
  <c r="L14" i="26"/>
  <c r="K14" i="26" s="1"/>
  <c r="S14" i="26" s="1"/>
  <c r="T14" i="26" s="1"/>
  <c r="J14" i="26"/>
  <c r="H14" i="26"/>
  <c r="J13" i="26"/>
  <c r="H13" i="26"/>
  <c r="L13" i="26" s="1"/>
  <c r="K13" i="26" s="1"/>
  <c r="J9" i="26"/>
  <c r="H9" i="26"/>
  <c r="L9" i="26" s="1"/>
  <c r="K9" i="26" s="1"/>
  <c r="M18" i="26" l="1"/>
  <c r="M14" i="26"/>
  <c r="M9" i="26"/>
  <c r="S9" i="26"/>
  <c r="T9" i="26" s="1"/>
  <c r="S15" i="26"/>
  <c r="T15" i="26" s="1"/>
  <c r="M15" i="26"/>
  <c r="M19" i="26"/>
  <c r="S19" i="26"/>
  <c r="T19" i="26" s="1"/>
  <c r="S17" i="26"/>
  <c r="T17" i="26" s="1"/>
  <c r="M17" i="26"/>
  <c r="S13" i="26"/>
  <c r="T13" i="26" s="1"/>
  <c r="M13" i="26"/>
  <c r="S16" i="26"/>
  <c r="T16" i="26" s="1"/>
  <c r="L49" i="17"/>
  <c r="J49" i="17"/>
  <c r="H49" i="17"/>
  <c r="L48" i="17"/>
  <c r="K48" i="17" s="1"/>
  <c r="J48" i="17"/>
  <c r="H48" i="17"/>
  <c r="L47" i="17"/>
  <c r="K47" i="17" s="1"/>
  <c r="J47" i="17"/>
  <c r="H47" i="17"/>
  <c r="L46" i="17"/>
  <c r="K46" i="17" s="1"/>
  <c r="M46" i="17" s="1"/>
  <c r="J46" i="17"/>
  <c r="H46" i="17"/>
  <c r="L45" i="17"/>
  <c r="K45" i="17" s="1"/>
  <c r="J45" i="17"/>
  <c r="H45" i="17"/>
  <c r="L44" i="17"/>
  <c r="K44" i="17" s="1"/>
  <c r="J44" i="17"/>
  <c r="H44" i="17"/>
  <c r="L43" i="17"/>
  <c r="K43" i="17" s="1"/>
  <c r="J43" i="17"/>
  <c r="H43" i="17"/>
  <c r="L42" i="17"/>
  <c r="K42" i="17" s="1"/>
  <c r="M42" i="17" s="1"/>
  <c r="J42" i="17"/>
  <c r="H42" i="17"/>
  <c r="L41" i="17"/>
  <c r="K41" i="17" s="1"/>
  <c r="J41" i="17"/>
  <c r="H41" i="17"/>
  <c r="L40" i="17"/>
  <c r="K40" i="17" s="1"/>
  <c r="J40" i="17"/>
  <c r="H40" i="17"/>
  <c r="L39" i="17"/>
  <c r="K39" i="17" s="1"/>
  <c r="J39" i="17"/>
  <c r="H39" i="17"/>
  <c r="L38" i="17"/>
  <c r="K38" i="17" s="1"/>
  <c r="M38" i="17" s="1"/>
  <c r="J38" i="17"/>
  <c r="H38" i="17"/>
  <c r="L37" i="17"/>
  <c r="K37" i="17" s="1"/>
  <c r="J37" i="17"/>
  <c r="H37" i="17"/>
  <c r="L36" i="17"/>
  <c r="K36" i="17" s="1"/>
  <c r="J36" i="17"/>
  <c r="H36" i="17"/>
  <c r="L35" i="17"/>
  <c r="K35" i="17" s="1"/>
  <c r="J35" i="17"/>
  <c r="H35" i="17"/>
  <c r="L34" i="17"/>
  <c r="K34" i="17" s="1"/>
  <c r="M34" i="17" s="1"/>
  <c r="J34" i="17"/>
  <c r="H34" i="17"/>
  <c r="L33" i="17"/>
  <c r="K33" i="17" s="1"/>
  <c r="J33" i="17"/>
  <c r="H33" i="17"/>
  <c r="L32" i="17"/>
  <c r="K32" i="17" s="1"/>
  <c r="J32" i="17"/>
  <c r="H32" i="17"/>
  <c r="L31" i="17"/>
  <c r="K31" i="17" s="1"/>
  <c r="J31" i="17"/>
  <c r="H31" i="17"/>
  <c r="L30" i="17"/>
  <c r="K30" i="17" s="1"/>
  <c r="M30" i="17" s="1"/>
  <c r="J30" i="17"/>
  <c r="H30" i="17"/>
  <c r="J29" i="17"/>
  <c r="H29" i="17"/>
  <c r="J28" i="17"/>
  <c r="L28" i="17" s="1"/>
  <c r="K28" i="17" s="1"/>
  <c r="H28" i="17"/>
  <c r="J27" i="17"/>
  <c r="H27" i="17"/>
  <c r="L27" i="17" s="1"/>
  <c r="K27" i="17" s="1"/>
  <c r="J26" i="17"/>
  <c r="H26" i="17"/>
  <c r="J25" i="17"/>
  <c r="H25" i="17"/>
  <c r="J24" i="17"/>
  <c r="H24" i="17"/>
  <c r="J23" i="17"/>
  <c r="L23" i="17" s="1"/>
  <c r="K23" i="17" s="1"/>
  <c r="H23" i="17"/>
  <c r="J22" i="17"/>
  <c r="H22" i="17"/>
  <c r="J21" i="17"/>
  <c r="L21" i="17" s="1"/>
  <c r="K21" i="17" s="1"/>
  <c r="S21" i="17" s="1"/>
  <c r="U21" i="17" s="1"/>
  <c r="H21" i="17"/>
  <c r="J20" i="17"/>
  <c r="H20" i="17"/>
  <c r="L19" i="17"/>
  <c r="K19" i="17" s="1"/>
  <c r="J19" i="17"/>
  <c r="H19" i="17"/>
  <c r="J18" i="17"/>
  <c r="H18" i="17"/>
  <c r="J17" i="17"/>
  <c r="H17" i="17"/>
  <c r="J16" i="17"/>
  <c r="H16" i="17"/>
  <c r="J15" i="17"/>
  <c r="H15" i="17"/>
  <c r="L15" i="17" s="1"/>
  <c r="K15" i="17" s="1"/>
  <c r="J14" i="17"/>
  <c r="L14" i="17" s="1"/>
  <c r="K14" i="17" s="1"/>
  <c r="M14" i="17" s="1"/>
  <c r="H14" i="17"/>
  <c r="J13" i="17"/>
  <c r="H13" i="17"/>
  <c r="J12" i="17"/>
  <c r="L12" i="17" s="1"/>
  <c r="K12" i="17" s="1"/>
  <c r="H12" i="17"/>
  <c r="J11" i="17"/>
  <c r="H11" i="17"/>
  <c r="J10" i="17"/>
  <c r="L10" i="17" s="1"/>
  <c r="K10" i="17" s="1"/>
  <c r="H10" i="17"/>
  <c r="J9" i="17"/>
  <c r="H9" i="17"/>
  <c r="J8" i="17"/>
  <c r="H8" i="17"/>
  <c r="L18" i="17" l="1"/>
  <c r="K18" i="17" s="1"/>
  <c r="M18" i="17" s="1"/>
  <c r="L25" i="17"/>
  <c r="K25" i="17" s="1"/>
  <c r="M25" i="17" s="1"/>
  <c r="L11" i="17"/>
  <c r="K11" i="17" s="1"/>
  <c r="L13" i="17"/>
  <c r="K13" i="17" s="1"/>
  <c r="L20" i="17"/>
  <c r="K20" i="17" s="1"/>
  <c r="L22" i="17"/>
  <c r="K22" i="17" s="1"/>
  <c r="M22" i="17" s="1"/>
  <c r="L29" i="17"/>
  <c r="K29" i="17" s="1"/>
  <c r="K49" i="17"/>
  <c r="T49" i="17"/>
  <c r="L16" i="17"/>
  <c r="K16" i="17" s="1"/>
  <c r="M16" i="17" s="1"/>
  <c r="L17" i="17"/>
  <c r="K17" i="17" s="1"/>
  <c r="L24" i="17"/>
  <c r="K24" i="17" s="1"/>
  <c r="L26" i="17"/>
  <c r="K26" i="17" s="1"/>
  <c r="M26" i="17" s="1"/>
  <c r="L9" i="17"/>
  <c r="K9" i="17" s="1"/>
  <c r="M9" i="17" s="1"/>
  <c r="M13" i="17"/>
  <c r="M19" i="17"/>
  <c r="M29" i="17"/>
  <c r="M35" i="17"/>
  <c r="S35" i="17"/>
  <c r="U35" i="17" s="1"/>
  <c r="S45" i="17"/>
  <c r="U45" i="17" s="1"/>
  <c r="M45" i="17"/>
  <c r="M15" i="17"/>
  <c r="M36" i="17"/>
  <c r="S36" i="17"/>
  <c r="U36" i="17" s="1"/>
  <c r="M41" i="17"/>
  <c r="S41" i="17"/>
  <c r="U41" i="17" s="1"/>
  <c r="M47" i="17"/>
  <c r="S47" i="17"/>
  <c r="U47" i="17" s="1"/>
  <c r="M11" i="17"/>
  <c r="M12" i="17"/>
  <c r="M17" i="17"/>
  <c r="M23" i="17"/>
  <c r="M28" i="17"/>
  <c r="M33" i="17"/>
  <c r="S33" i="17"/>
  <c r="U33" i="17" s="1"/>
  <c r="M39" i="17"/>
  <c r="S39" i="17"/>
  <c r="U39" i="17" s="1"/>
  <c r="M44" i="17"/>
  <c r="S44" i="17"/>
  <c r="U44" i="17" s="1"/>
  <c r="S49" i="17"/>
  <c r="U49" i="17" s="1"/>
  <c r="M49" i="17"/>
  <c r="M24" i="17"/>
  <c r="S40" i="17"/>
  <c r="U40" i="17" s="1"/>
  <c r="M40" i="17"/>
  <c r="M20" i="17"/>
  <c r="M31" i="17"/>
  <c r="S31" i="17"/>
  <c r="U31" i="17" s="1"/>
  <c r="M21" i="17"/>
  <c r="M27" i="17"/>
  <c r="M32" i="17"/>
  <c r="S32" i="17"/>
  <c r="U32" i="17" s="1"/>
  <c r="S37" i="17"/>
  <c r="U37" i="17" s="1"/>
  <c r="M37" i="17"/>
  <c r="M43" i="17"/>
  <c r="S43" i="17"/>
  <c r="U43" i="17" s="1"/>
  <c r="S48" i="17"/>
  <c r="U48" i="17" s="1"/>
  <c r="M48" i="17"/>
  <c r="S30" i="17"/>
  <c r="U30" i="17" s="1"/>
  <c r="S34" i="17"/>
  <c r="U34" i="17" s="1"/>
  <c r="S38" i="17"/>
  <c r="U38" i="17" s="1"/>
  <c r="S42" i="17"/>
  <c r="U42" i="17" s="1"/>
  <c r="S46" i="17"/>
  <c r="U46" i="17" s="1"/>
  <c r="M10" i="17"/>
  <c r="L8" i="17"/>
  <c r="K8" i="17" s="1"/>
  <c r="M8" i="17" l="1"/>
  <c r="M15" i="19"/>
  <c r="L15" i="19"/>
  <c r="I15" i="19"/>
  <c r="M14" i="19"/>
  <c r="L14" i="19"/>
  <c r="I14" i="19"/>
  <c r="M13" i="19"/>
  <c r="L13" i="19"/>
  <c r="I13" i="19"/>
  <c r="M12" i="19"/>
  <c r="L12" i="19"/>
  <c r="I12" i="19"/>
  <c r="M11" i="19"/>
  <c r="L11" i="19"/>
  <c r="I11" i="19"/>
  <c r="M10" i="19"/>
  <c r="L10" i="19"/>
  <c r="I10" i="19"/>
  <c r="O15" i="18"/>
  <c r="N15" i="18"/>
  <c r="M15" i="18"/>
  <c r="L15" i="18"/>
  <c r="I15" i="18"/>
  <c r="O14" i="18"/>
  <c r="N14" i="18"/>
  <c r="M14" i="18"/>
  <c r="L14" i="18"/>
  <c r="I14" i="18"/>
  <c r="O13" i="18"/>
  <c r="N13" i="18"/>
  <c r="M13" i="18"/>
  <c r="L13" i="18"/>
  <c r="I13" i="18"/>
  <c r="O12" i="18"/>
  <c r="N12" i="18"/>
  <c r="M12" i="18"/>
  <c r="L12" i="18"/>
  <c r="I12" i="18"/>
  <c r="O11" i="18"/>
  <c r="N11" i="18"/>
  <c r="M11" i="18"/>
  <c r="L11" i="18"/>
  <c r="I11" i="18"/>
  <c r="O10" i="18"/>
  <c r="N10" i="18"/>
  <c r="M10" i="18"/>
  <c r="L10" i="18"/>
  <c r="I10" i="18"/>
  <c r="K15" i="14"/>
  <c r="K14" i="14"/>
  <c r="K13" i="14"/>
  <c r="K12" i="14"/>
  <c r="K11" i="14"/>
  <c r="K10" i="14"/>
  <c r="H13" i="14"/>
  <c r="L13" i="14" s="1"/>
  <c r="N13" i="14" s="1"/>
  <c r="H12" i="14"/>
  <c r="L12" i="14" s="1"/>
  <c r="N12" i="14" s="1"/>
  <c r="H11" i="14"/>
  <c r="L11" i="14" s="1"/>
  <c r="N11" i="14" s="1"/>
  <c r="H10" i="14"/>
  <c r="M10" i="14" s="1"/>
  <c r="H15" i="14"/>
  <c r="M15" i="14" s="1"/>
  <c r="H14" i="14"/>
  <c r="M14" i="14" s="1"/>
  <c r="M13" i="14" l="1"/>
  <c r="M12" i="14"/>
  <c r="L10" i="14"/>
  <c r="N10" i="14" s="1"/>
  <c r="L14" i="14"/>
  <c r="M11" i="14"/>
  <c r="L15" i="14"/>
  <c r="N15" i="14"/>
  <c r="N14" i="14"/>
  <c r="H15" i="13"/>
  <c r="K15" i="13" s="1"/>
  <c r="H14" i="13"/>
  <c r="K14" i="13" s="1"/>
  <c r="H13" i="13"/>
  <c r="K13" i="13" s="1"/>
  <c r="H12" i="13"/>
  <c r="K12" i="13" s="1"/>
  <c r="H11" i="13"/>
  <c r="K11" i="13" s="1"/>
  <c r="H10" i="13"/>
  <c r="K10" i="13" s="1"/>
  <c r="H15" i="12"/>
  <c r="K15" i="12" s="1"/>
  <c r="H14" i="12"/>
  <c r="K14" i="12" s="1"/>
  <c r="H13" i="12"/>
  <c r="K13" i="12" s="1"/>
  <c r="H12" i="12"/>
  <c r="K12" i="12" s="1"/>
  <c r="H11" i="12"/>
  <c r="K11" i="12" s="1"/>
  <c r="H10" i="12"/>
  <c r="K10" i="12" s="1"/>
  <c r="H15" i="11" l="1"/>
  <c r="K15" i="11" s="1"/>
  <c r="H14" i="11"/>
  <c r="K14" i="11" s="1"/>
  <c r="H13" i="11"/>
  <c r="K13" i="11" s="1"/>
  <c r="H12" i="11"/>
  <c r="K12" i="11" s="1"/>
  <c r="H11" i="11"/>
  <c r="K11" i="11" s="1"/>
  <c r="H10" i="11"/>
  <c r="K10" i="11" s="1"/>
</calcChain>
</file>

<file path=xl/comments1.xml><?xml version="1.0" encoding="utf-8"?>
<comments xmlns="http://schemas.openxmlformats.org/spreadsheetml/2006/main">
  <authors>
    <author>Autor</author>
  </authors>
  <commentList>
    <comment ref="B5" authorId="0" shapeId="0">
      <text>
        <r>
          <rPr>
            <b/>
            <sz val="9"/>
            <color indexed="81"/>
            <rFont val="Tahoma"/>
            <charset val="1"/>
          </rPr>
          <t>deve seguir o passo a passo da etapa de identificação do risco descrita na metodologia de gestão de riscos da UFPA</t>
        </r>
      </text>
    </comment>
    <comment ref="G5" authorId="0" shapeId="0">
      <text>
        <r>
          <rPr>
            <b/>
            <sz val="9"/>
            <color indexed="81"/>
            <rFont val="Tahoma"/>
            <charset val="1"/>
          </rPr>
          <t>deve seguir o passo a passo da etapa de avaliação do risco descrito na metodologia, à exceção dos campos pré-configurados</t>
        </r>
      </text>
    </comment>
    <comment ref="N5" authorId="0" shapeId="0">
      <text>
        <r>
          <rPr>
            <b/>
            <sz val="9"/>
            <color indexed="81"/>
            <rFont val="Tahoma"/>
            <charset val="1"/>
          </rPr>
          <t>deve seguir o passo a passo da etapa de tratamento de risco descrito na metodologia, à exceção dos campos pré-configurados:</t>
        </r>
      </text>
    </comment>
    <comment ref="V5" authorId="0" shapeId="0">
      <text>
        <r>
          <rPr>
            <b/>
            <sz val="9"/>
            <color indexed="81"/>
            <rFont val="Tahoma"/>
            <charset val="1"/>
          </rPr>
          <t>deve seguir as orientações da etapa de comunicação e tratamento do risco descritas na metodologia</t>
        </r>
      </text>
    </comment>
    <comment ref="B6" authorId="0" shapeId="0">
      <text>
        <r>
          <rPr>
            <b/>
            <sz val="9"/>
            <color indexed="81"/>
            <rFont val="Tahoma"/>
            <charset val="1"/>
          </rPr>
          <t>informar onde será aplicada a gestão de riscos (processo, projeto, ação, atividade, objetivo, plano, etc...). No caso de riscos diferentes associados a um mesmo objeto de risco, a descrição do objeto será padrão, a fim de permitir o uso de filtros de seleção.</t>
        </r>
      </text>
    </comment>
    <comment ref="C6" authorId="0" shapeId="0">
      <text>
        <r>
          <rPr>
            <b/>
            <sz val="9"/>
            <color indexed="81"/>
            <rFont val="Tahoma"/>
            <charset val="1"/>
          </rPr>
          <t>informar a subunidade que está executando o processo de gestão de riscos associada ao objeto analisado.</t>
        </r>
      </text>
    </comment>
    <comment ref="D6" authorId="0" shapeId="0">
      <text>
        <r>
          <rPr>
            <b/>
            <sz val="9"/>
            <color indexed="81"/>
            <rFont val="Tahoma"/>
            <family val="2"/>
          </rPr>
          <t>descrever o risco associado ao objeto de risco analisado. Deverá ser preenchido um risco por célula do Excel.</t>
        </r>
      </text>
    </comment>
    <comment ref="E6" authorId="0" shapeId="0">
      <text>
        <r>
          <rPr>
            <b/>
            <sz val="9"/>
            <color indexed="81"/>
            <rFont val="Tahoma"/>
            <family val="2"/>
          </rPr>
          <t>descrever na mesma célula os eventos que podem ocasionar a ocorrência do risco.</t>
        </r>
      </text>
    </comment>
    <comment ref="F6" authorId="0" shapeId="0">
      <text>
        <r>
          <rPr>
            <b/>
            <sz val="9"/>
            <color indexed="81"/>
            <rFont val="Tahoma"/>
            <family val="2"/>
          </rPr>
          <t>descrever na mesma célula as consequências que a ocorrência do risco pode gerar no objeto de risco analisado.</t>
        </r>
      </text>
    </comment>
    <comment ref="M6" authorId="0" shapeId="0">
      <text>
        <r>
          <rPr>
            <b/>
            <sz val="9"/>
            <color indexed="81"/>
            <rFont val="Tahoma"/>
            <charset val="1"/>
          </rPr>
          <t>será atribuído automaticamente, informando a ação a ser executada.</t>
        </r>
      </text>
    </comment>
    <comment ref="N6" authorId="0" shapeId="0">
      <text>
        <r>
          <rPr>
            <b/>
            <sz val="9"/>
            <color indexed="81"/>
            <rFont val="Tahoma"/>
            <charset val="1"/>
          </rPr>
          <t>selecionar SIM ou NÃO para o enquadramento dos riscos de acordo com os tipos de riscos adotados pela UFPA em sua metodologia.</t>
        </r>
      </text>
    </comment>
    <comment ref="R6" authorId="0" shapeId="0">
      <text>
        <r>
          <rPr>
            <b/>
            <sz val="9"/>
            <color indexed="81"/>
            <rFont val="Tahoma"/>
            <charset val="1"/>
          </rPr>
          <t>selecionar SIM ou NÃO se o risco compromete a capacidade orçamentária/financeira da UFPA ou se não compromete esse aspecto.</t>
        </r>
      </text>
    </comment>
    <comment ref="S6" authorId="0" shapeId="0">
      <text>
        <r>
          <rPr>
            <b/>
            <sz val="9"/>
            <color indexed="81"/>
            <rFont val="Tahoma"/>
            <charset val="1"/>
          </rPr>
          <t>descrever o controle a ser implementado. Nos casos dos riscos dentro do apetite da UFPA, esse campo já aparece com a ação a ser executada, portanto não precisa ser preenchido.</t>
        </r>
      </text>
    </comment>
    <comment ref="V6" authorId="0" shapeId="0">
      <text>
        <r>
          <rPr>
            <b/>
            <sz val="9"/>
            <color indexed="81"/>
            <rFont val="Tahoma"/>
            <charset val="1"/>
          </rPr>
          <t xml:space="preserve">relatar o comportamento do risco residual quanto ao apetite a risco da UFPA, justificando os casos de ocorrência do risco e a efetividade das ações de tratamento. </t>
        </r>
      </text>
    </comment>
    <comment ref="G7" authorId="0" shapeId="0">
      <text>
        <r>
          <rPr>
            <b/>
            <sz val="9"/>
            <color indexed="81"/>
            <rFont val="Tahoma"/>
            <charset val="1"/>
          </rPr>
          <t>selecionar a opção de acordo com as escalas adotadas pela metodologia de gestão de risco da UFPA, que podem ser consultadas na parte superior da planilha.</t>
        </r>
      </text>
    </comment>
    <comment ref="H7" authorId="0" shapeId="0">
      <text>
        <r>
          <rPr>
            <b/>
            <sz val="9"/>
            <color indexed="81"/>
            <rFont val="Tahoma"/>
            <charset val="1"/>
          </rPr>
          <t>será atribuído automaticamente, correspondendo à análise efetuada.</t>
        </r>
        <r>
          <rPr>
            <sz val="9"/>
            <color indexed="81"/>
            <rFont val="Tahoma"/>
            <charset val="1"/>
          </rPr>
          <t xml:space="preserve">
</t>
        </r>
      </text>
    </comment>
    <comment ref="I7" authorId="0" shapeId="0">
      <text>
        <r>
          <rPr>
            <b/>
            <sz val="9"/>
            <color indexed="81"/>
            <rFont val="Tahoma"/>
            <charset val="1"/>
          </rPr>
          <t>selecionar a opção de acordo com as escalas adotadas pela metodologia de gestão de risco da UFPA, que podem ser consultadas na parte superior da planilha.</t>
        </r>
      </text>
    </comment>
    <comment ref="J7" authorId="0" shapeId="0">
      <text>
        <r>
          <rPr>
            <b/>
            <sz val="9"/>
            <color indexed="81"/>
            <rFont val="Tahoma"/>
            <charset val="1"/>
          </rPr>
          <t>será atribuído automaticamente, correspondendo à análise efetuada.</t>
        </r>
        <r>
          <rPr>
            <sz val="9"/>
            <color indexed="81"/>
            <rFont val="Tahoma"/>
            <charset val="1"/>
          </rPr>
          <t xml:space="preserve">
</t>
        </r>
      </text>
    </comment>
    <comment ref="K7" authorId="0" shapeId="0">
      <text>
        <r>
          <rPr>
            <b/>
            <sz val="9"/>
            <color indexed="81"/>
            <rFont val="Tahoma"/>
            <charset val="1"/>
          </rPr>
          <t>será atribuído automaticamente, de acordo com o resultado da multiplicação entre o peso da probabilidade e impacto, enquadrando o risco de acordo com a Matriz de Classificação do Risco, que pode ser consultada na parte superior da planilha.</t>
        </r>
      </text>
    </comment>
    <comment ref="L7" authorId="0" shapeId="0">
      <text>
        <r>
          <rPr>
            <b/>
            <sz val="9"/>
            <color indexed="81"/>
            <rFont val="Tahoma"/>
            <charset val="1"/>
          </rPr>
          <t>será atribuído automaticamente, de acordo com o resultado da multiplicação entre o peso da probabilidade e impacto, enquadrando o risco de acordo com a Matriz de Classificação do Risco, que pode ser consultada na parte superior da planilha.</t>
        </r>
      </text>
    </comment>
    <comment ref="N7" authorId="0" shapeId="0">
      <text>
        <r>
          <rPr>
            <b/>
            <sz val="9"/>
            <color indexed="81"/>
            <rFont val="Tahoma"/>
            <family val="2"/>
          </rPr>
          <t>Eventos que podem comprometer a confiança da sociedade (ou de parceiros, de clientes ou de fornecedores) em relação à capacidade da UFPA em cumprir sua missão institucional.</t>
        </r>
      </text>
    </comment>
    <comment ref="O7" authorId="0" shapeId="0">
      <text>
        <r>
          <rPr>
            <b/>
            <sz val="9"/>
            <color indexed="81"/>
            <rFont val="Tahoma"/>
            <family val="2"/>
          </rPr>
          <t>Eventos derivados de alterações legislativas ou normativas que podem comprometer as atividades da UFPA.</t>
        </r>
      </text>
    </comment>
    <comment ref="P7" authorId="0" shapeId="0">
      <text>
        <r>
          <rPr>
            <b/>
            <sz val="9"/>
            <color indexed="81"/>
            <rFont val="Tahoma"/>
            <family val="2"/>
          </rPr>
          <t>Eventos que podem comprometer as atividades da UFPA, normalmente associados a falhas, deficiência ou inadequação de processos internos, pessoas, infraestrutura e sistemas.</t>
        </r>
      </text>
    </comment>
    <comment ref="Q7" authorId="0" shapeId="0">
      <text>
        <r>
          <rPr>
            <b/>
            <sz val="9"/>
            <color indexed="81"/>
            <rFont val="Tahoma"/>
            <family val="2"/>
          </rPr>
          <t>Vulnerabilidade que pode favorecer ou facilitar a ocorrência de práticas de corrupção, fraudes, irregularidades e/ou desvios éticos e de conduta, podendo comprometer os objetivos da instituição.</t>
        </r>
      </text>
    </comment>
    <comment ref="R7" authorId="0" shapeId="0">
      <text>
        <r>
          <rPr>
            <b/>
            <sz val="9"/>
            <color indexed="81"/>
            <rFont val="Tahoma"/>
            <family val="2"/>
          </rPr>
          <t>Eventos que podem comprometer a capacidade do órgão ou entidade de contar com os recursos orçamentários e financeiros necessários à realização de suas atividades, ou eventos que possam comprometer a própria execução orçamentária, como atrasos no cronograma de licitações.</t>
        </r>
      </text>
    </comment>
    <comment ref="S7" authorId="0" shapeId="0">
      <text>
        <r>
          <rPr>
            <b/>
            <sz val="9"/>
            <color indexed="81"/>
            <rFont val="Tahoma"/>
            <charset val="1"/>
          </rPr>
          <t>descrever o controle a ser implementado. Nos casos dos riscos dentro do apetite da UFPA, esse campo já aparece com a ação a ser executada, portanto não precisa ser preenchido.</t>
        </r>
      </text>
    </comment>
    <comment ref="T7" authorId="0" shapeId="0">
      <text>
        <r>
          <rPr>
            <b/>
            <sz val="9"/>
            <color indexed="81"/>
            <rFont val="Tahoma"/>
            <charset val="1"/>
          </rPr>
          <t>informar a Unidade que é responsável pela implementação da ação de tratamento</t>
        </r>
      </text>
    </comment>
    <comment ref="U7" authorId="0" shapeId="0">
      <text>
        <r>
          <rPr>
            <b/>
            <sz val="9"/>
            <color indexed="81"/>
            <rFont val="Tahoma"/>
            <charset val="1"/>
          </rPr>
          <t>informar o prazo de implementação do controle.</t>
        </r>
      </text>
    </comment>
  </commentList>
</comments>
</file>

<file path=xl/comments2.xml><?xml version="1.0" encoding="utf-8"?>
<comments xmlns="http://schemas.openxmlformats.org/spreadsheetml/2006/main">
  <authors>
    <author>Autor</author>
  </authors>
  <commentList>
    <comment ref="B6" authorId="0" shapeId="0">
      <text>
        <r>
          <rPr>
            <b/>
            <sz val="9"/>
            <color indexed="81"/>
            <rFont val="Tahoma"/>
            <charset val="1"/>
          </rPr>
          <t>deve seguir o passo a passo da etapa de identificação do risco descrita na metodologia de gestão de riscos da UFPA</t>
        </r>
      </text>
    </comment>
    <comment ref="G6" authorId="0" shapeId="0">
      <text>
        <r>
          <rPr>
            <b/>
            <sz val="9"/>
            <color indexed="81"/>
            <rFont val="Tahoma"/>
            <charset val="1"/>
          </rPr>
          <t>deve seguir o passo a passo da etapa de avaliação do risco descrito na metodologia, à exceção dos campos pré-configurados</t>
        </r>
      </text>
    </comment>
    <comment ref="N6" authorId="0" shapeId="0">
      <text>
        <r>
          <rPr>
            <b/>
            <sz val="9"/>
            <color indexed="81"/>
            <rFont val="Tahoma"/>
            <charset val="1"/>
          </rPr>
          <t>deve seguir o passo a passo da etapa de tratamento de risco descrito na metodologia, à exceção dos campos pré-configurados:</t>
        </r>
      </text>
    </comment>
    <comment ref="U6" authorId="0" shapeId="0">
      <text>
        <r>
          <rPr>
            <b/>
            <sz val="9"/>
            <color indexed="81"/>
            <rFont val="Tahoma"/>
            <charset val="1"/>
          </rPr>
          <t>deve seguir as orientações da etapa de comunicação e tratamento do risco descritas na metodologia</t>
        </r>
      </text>
    </comment>
    <comment ref="B7" authorId="0" shapeId="0">
      <text>
        <r>
          <rPr>
            <b/>
            <sz val="9"/>
            <color indexed="81"/>
            <rFont val="Tahoma"/>
            <charset val="1"/>
          </rPr>
          <t>informar onde será aplicada a gestão de riscos (processo, projeto, ação, atividade, objetivo, plano, etc...). No caso de riscos diferentes associados a um mesmo objeto de risco, a descrição do objeto será padrão, a fim de permitir o uso de filtros de seleção.</t>
        </r>
      </text>
    </comment>
    <comment ref="C7" authorId="0" shapeId="0">
      <text>
        <r>
          <rPr>
            <b/>
            <sz val="9"/>
            <color indexed="81"/>
            <rFont val="Tahoma"/>
            <charset val="1"/>
          </rPr>
          <t>informar a subunidade que está executando o processo de gestão de riscos associada ao objeto analisado.</t>
        </r>
      </text>
    </comment>
    <comment ref="D7" authorId="0" shapeId="0">
      <text>
        <r>
          <rPr>
            <b/>
            <sz val="9"/>
            <color indexed="81"/>
            <rFont val="Tahoma"/>
            <family val="2"/>
          </rPr>
          <t>descrever o risco associado ao objeto de risco analisado. Deverá ser preenchido um risco por célula do Excel.</t>
        </r>
      </text>
    </comment>
    <comment ref="E7" authorId="0" shapeId="0">
      <text>
        <r>
          <rPr>
            <b/>
            <sz val="9"/>
            <color indexed="81"/>
            <rFont val="Tahoma"/>
            <family val="2"/>
          </rPr>
          <t>descrever na mesma célula os eventos que podem ocasionar a ocorrência do risco.</t>
        </r>
      </text>
    </comment>
    <comment ref="F7" authorId="0" shapeId="0">
      <text>
        <r>
          <rPr>
            <b/>
            <sz val="9"/>
            <color indexed="81"/>
            <rFont val="Tahoma"/>
            <family val="2"/>
          </rPr>
          <t>descrever na mesma célula as consequências que a ocorrência do risco pode gerar no objeto de risco analisado.</t>
        </r>
      </text>
    </comment>
    <comment ref="M7" authorId="0" shapeId="0">
      <text>
        <r>
          <rPr>
            <b/>
            <sz val="9"/>
            <color indexed="81"/>
            <rFont val="Tahoma"/>
            <charset val="1"/>
          </rPr>
          <t>será atribuído automaticamente, informando a ação a ser executada.</t>
        </r>
      </text>
    </comment>
    <comment ref="N7" authorId="0" shapeId="0">
      <text>
        <r>
          <rPr>
            <b/>
            <sz val="9"/>
            <color indexed="81"/>
            <rFont val="Tahoma"/>
            <charset val="1"/>
          </rPr>
          <t>selecionar SIM ou NÃO para o enquadramento dos riscos de acordo com os tipos de riscos adotados pela UFPA em sua metodologia.</t>
        </r>
      </text>
    </comment>
    <comment ref="R7" authorId="0" shapeId="0">
      <text>
        <r>
          <rPr>
            <b/>
            <sz val="9"/>
            <color indexed="81"/>
            <rFont val="Tahoma"/>
            <charset val="1"/>
          </rPr>
          <t>selecionar SIM ou NÃO se o risco compromete a capacidade orçamentária/financeira da UFPA ou se não compromete esse aspecto.</t>
        </r>
      </text>
    </comment>
    <comment ref="S7" authorId="0" shapeId="0">
      <text>
        <r>
          <rPr>
            <b/>
            <sz val="9"/>
            <color indexed="81"/>
            <rFont val="Tahoma"/>
            <charset val="1"/>
          </rPr>
          <t>descrever o controle a ser implementado. Nos casos dos riscos dentro do apetite da UFPA, esse campo já aparece com a ação a ser executada, portanto não precisa ser preenchido.</t>
        </r>
      </text>
    </comment>
    <comment ref="U7" authorId="0" shapeId="0">
      <text>
        <r>
          <rPr>
            <b/>
            <sz val="9"/>
            <color indexed="81"/>
            <rFont val="Tahoma"/>
            <charset val="1"/>
          </rPr>
          <t xml:space="preserve">relatar o comportamento do risco residual quanto ao apetite a risco da UFPA, justificando os casos de ocorrência do risco e a efetividade das ações de tratamento. </t>
        </r>
      </text>
    </comment>
    <comment ref="G8" authorId="0" shapeId="0">
      <text>
        <r>
          <rPr>
            <b/>
            <sz val="9"/>
            <color indexed="81"/>
            <rFont val="Tahoma"/>
            <charset val="1"/>
          </rPr>
          <t>selecionar a opção de acordo com as escalas adotadas pela metodologia de gestão de risco da UFPA, que podem ser consultadas na parte superior da planilha.</t>
        </r>
      </text>
    </comment>
    <comment ref="H8" authorId="0" shapeId="0">
      <text>
        <r>
          <rPr>
            <b/>
            <sz val="9"/>
            <color indexed="81"/>
            <rFont val="Tahoma"/>
            <charset val="1"/>
          </rPr>
          <t>será atribuído automaticamente, correspondendo à análise efetuada.</t>
        </r>
        <r>
          <rPr>
            <sz val="9"/>
            <color indexed="81"/>
            <rFont val="Tahoma"/>
            <charset val="1"/>
          </rPr>
          <t xml:space="preserve">
</t>
        </r>
      </text>
    </comment>
    <comment ref="I8" authorId="0" shapeId="0">
      <text>
        <r>
          <rPr>
            <b/>
            <sz val="9"/>
            <color indexed="81"/>
            <rFont val="Tahoma"/>
            <charset val="1"/>
          </rPr>
          <t>selecionar a opção de acordo com as escalas adotadas pela metodologia de gestão de risco da UFPA, que podem ser consultadas na parte superior da planilha.</t>
        </r>
      </text>
    </comment>
    <comment ref="J8" authorId="0" shapeId="0">
      <text>
        <r>
          <rPr>
            <b/>
            <sz val="9"/>
            <color indexed="81"/>
            <rFont val="Tahoma"/>
            <charset val="1"/>
          </rPr>
          <t>será atribuído automaticamente, correspondendo à análise efetuada.</t>
        </r>
        <r>
          <rPr>
            <sz val="9"/>
            <color indexed="81"/>
            <rFont val="Tahoma"/>
            <charset val="1"/>
          </rPr>
          <t xml:space="preserve">
</t>
        </r>
      </text>
    </comment>
    <comment ref="K8" authorId="0" shapeId="0">
      <text>
        <r>
          <rPr>
            <b/>
            <sz val="9"/>
            <color indexed="81"/>
            <rFont val="Tahoma"/>
            <charset val="1"/>
          </rPr>
          <t>será atribuído automaticamente, de acordo com o resultado da multiplicação entre o peso da probabilidade e impacto, enquadrando o risco de acordo com a Matriz de Classificação do Risco, que pode ser consultada na parte superior da planilha.</t>
        </r>
      </text>
    </comment>
    <comment ref="L8" authorId="0" shapeId="0">
      <text>
        <r>
          <rPr>
            <b/>
            <sz val="9"/>
            <color indexed="81"/>
            <rFont val="Tahoma"/>
            <charset val="1"/>
          </rPr>
          <t>será atribuído automaticamente, de acordo com o resultado da multiplicação entre o peso da probabilidade e impacto, enquadrando o risco de acordo com a Matriz de Classificação do Risco, que pode ser consultada na parte superior da planilha.</t>
        </r>
      </text>
    </comment>
    <comment ref="N8" authorId="0" shapeId="0">
      <text>
        <r>
          <rPr>
            <b/>
            <sz val="9"/>
            <color indexed="81"/>
            <rFont val="Tahoma"/>
            <family val="2"/>
          </rPr>
          <t>Eventos que podem comprometer a confiança da sociedade (ou de parceiros, de clientes ou de fornecedores) em relação à capacidade da UFPA em cumprir sua missão institucional.</t>
        </r>
      </text>
    </comment>
    <comment ref="O8" authorId="0" shapeId="0">
      <text>
        <r>
          <rPr>
            <b/>
            <sz val="9"/>
            <color indexed="81"/>
            <rFont val="Tahoma"/>
            <family val="2"/>
          </rPr>
          <t>Eventos derivados de alterações legislativas ou normativas que podem comprometer as atividades da UFPA.</t>
        </r>
      </text>
    </comment>
    <comment ref="P8" authorId="0" shapeId="0">
      <text>
        <r>
          <rPr>
            <b/>
            <sz val="9"/>
            <color indexed="81"/>
            <rFont val="Tahoma"/>
            <family val="2"/>
          </rPr>
          <t>Eventos que podem comprometer as atividades da UFPA, normalmente associados a falhas, deficiência ou inadequação de processos internos, pessoas, infraestrutura e sistemas.</t>
        </r>
      </text>
    </comment>
    <comment ref="Q8" authorId="0" shapeId="0">
      <text>
        <r>
          <rPr>
            <b/>
            <sz val="9"/>
            <color indexed="81"/>
            <rFont val="Tahoma"/>
            <family val="2"/>
          </rPr>
          <t>Vulnerabilidade que pode favorecer ou facilitar a ocorrência de práticas de corrupção, fraudes, irregularidades e/ou desvios éticos e de conduta, podendo comprometer os objetivos da instituição.</t>
        </r>
      </text>
    </comment>
    <comment ref="R8" authorId="0" shapeId="0">
      <text>
        <r>
          <rPr>
            <b/>
            <sz val="9"/>
            <color indexed="81"/>
            <rFont val="Tahoma"/>
            <family val="2"/>
          </rPr>
          <t>Eventos que podem comprometer a capacidade do órgão ou entidade de contar com os recursos orçamentários e financeiros necessários à realização de suas atividades, ou eventos que possam comprometer a própria execução orçamentária, como atrasos no cronograma de licitações.</t>
        </r>
      </text>
    </comment>
    <comment ref="S8" authorId="0" shapeId="0">
      <text>
        <r>
          <rPr>
            <b/>
            <sz val="9"/>
            <color indexed="81"/>
            <rFont val="Tahoma"/>
            <charset val="1"/>
          </rPr>
          <t>descrever o controle a ser implementado. Nos casos dos riscos dentro do apetite da UFPA, esse campo já aparece com a ação a ser executada, portanto não precisa ser preenchido.</t>
        </r>
      </text>
    </comment>
    <comment ref="T8" authorId="0" shapeId="0">
      <text>
        <r>
          <rPr>
            <b/>
            <sz val="9"/>
            <color indexed="81"/>
            <rFont val="Tahoma"/>
            <charset val="1"/>
          </rPr>
          <t>informar o prazo de implementação do controle.</t>
        </r>
      </text>
    </comment>
  </commentList>
</comments>
</file>

<file path=xl/sharedStrings.xml><?xml version="1.0" encoding="utf-8"?>
<sst xmlns="http://schemas.openxmlformats.org/spreadsheetml/2006/main" count="1214" uniqueCount="386">
  <si>
    <t>PROBABILIDADE</t>
  </si>
  <si>
    <t>DESCRIÇÃO DA PROBABILIDADE</t>
  </si>
  <si>
    <t>PESO</t>
  </si>
  <si>
    <t>Baixa</t>
  </si>
  <si>
    <t>Média</t>
  </si>
  <si>
    <t xml:space="preserve">Alta </t>
  </si>
  <si>
    <r>
      <rPr>
        <b/>
        <sz val="11"/>
        <color theme="1"/>
        <rFont val="Calibri"/>
        <family val="2"/>
        <scheme val="minor"/>
      </rPr>
      <t xml:space="preserve">Improvável. </t>
    </r>
    <r>
      <rPr>
        <sz val="11"/>
        <color theme="1"/>
        <rFont val="Calibri"/>
        <family val="2"/>
        <scheme val="minor"/>
      </rPr>
      <t>Em situações excepcionais, o evento poderá até ocorrer, mas nada nas circunstâncias indica essa possibilidade</t>
    </r>
  </si>
  <si>
    <r>
      <rPr>
        <b/>
        <sz val="11"/>
        <color theme="1"/>
        <rFont val="Calibri"/>
        <family val="2"/>
        <scheme val="minor"/>
      </rPr>
      <t>Rara.</t>
    </r>
    <r>
      <rPr>
        <sz val="11"/>
        <color theme="1"/>
        <rFont val="Calibri"/>
        <family val="2"/>
        <scheme val="minor"/>
      </rPr>
      <t xml:space="preserve"> De forma inesperada ou casual, o evento poderá ocorrer, pois as circunstâncias pouco indicam essa possibilidade</t>
    </r>
  </si>
  <si>
    <r>
      <rPr>
        <b/>
        <sz val="11"/>
        <color theme="1"/>
        <rFont val="Calibri"/>
        <family val="2"/>
        <scheme val="minor"/>
      </rPr>
      <t xml:space="preserve">Possível. </t>
    </r>
    <r>
      <rPr>
        <sz val="11"/>
        <color theme="1"/>
        <rFont val="Calibri"/>
        <family val="2"/>
        <scheme val="minor"/>
      </rPr>
      <t>De alguma forma, o evento poderá ocorrer, pois as circunstâncias indicam moderadamente essa possibilidade.</t>
    </r>
  </si>
  <si>
    <r>
      <rPr>
        <b/>
        <sz val="11"/>
        <color theme="1"/>
        <rFont val="Calibri"/>
        <family val="2"/>
        <scheme val="minor"/>
      </rPr>
      <t>Provável.</t>
    </r>
    <r>
      <rPr>
        <sz val="11"/>
        <color theme="1"/>
        <rFont val="Calibri"/>
        <family val="2"/>
        <scheme val="minor"/>
      </rPr>
      <t xml:space="preserve"> De forma até esperada, o evento poderá ocorrer, pois as circunstâncias indicam fortemente essa possibilidade.</t>
    </r>
  </si>
  <si>
    <r>
      <rPr>
        <b/>
        <sz val="11"/>
        <color theme="1"/>
        <rFont val="Calibri"/>
        <family val="2"/>
        <scheme val="minor"/>
      </rPr>
      <t>Certeza.</t>
    </r>
    <r>
      <rPr>
        <sz val="11"/>
        <color theme="1"/>
        <rFont val="Calibri"/>
        <family val="2"/>
        <scheme val="minor"/>
      </rPr>
      <t xml:space="preserve"> De forma inequívoca, o evento ocorrerá, as circunstâncias indicam claramente essa possibilidade.</t>
    </r>
  </si>
  <si>
    <t>Muito Baixa</t>
  </si>
  <si>
    <t>Muito Alta</t>
  </si>
  <si>
    <t>Muito Baixo</t>
  </si>
  <si>
    <t>Baixo</t>
  </si>
  <si>
    <t>Médio</t>
  </si>
  <si>
    <t>Alto</t>
  </si>
  <si>
    <t>Muito Alto</t>
  </si>
  <si>
    <t>IMPACTO</t>
  </si>
  <si>
    <t>DESCRIÇÃO DO IMPACTO</t>
  </si>
  <si>
    <r>
      <rPr>
        <b/>
        <sz val="11"/>
        <color theme="1"/>
        <rFont val="Calibri"/>
        <family val="2"/>
        <scheme val="minor"/>
      </rPr>
      <t>Mínimo</t>
    </r>
    <r>
      <rPr>
        <sz val="11"/>
        <color theme="1"/>
        <rFont val="Calibri"/>
        <family val="2"/>
        <scheme val="minor"/>
      </rPr>
      <t xml:space="preserve"> impacto nos objetivos.</t>
    </r>
  </si>
  <si>
    <r>
      <rPr>
        <b/>
        <sz val="11"/>
        <color theme="1"/>
        <rFont val="Calibri"/>
        <family val="2"/>
        <scheme val="minor"/>
      </rPr>
      <t>Pequeno</t>
    </r>
    <r>
      <rPr>
        <sz val="11"/>
        <color theme="1"/>
        <rFont val="Calibri"/>
        <family val="2"/>
        <scheme val="minor"/>
      </rPr>
      <t xml:space="preserve"> impacto nos objetivos.</t>
    </r>
  </si>
  <si>
    <r>
      <rPr>
        <b/>
        <sz val="11"/>
        <color theme="1"/>
        <rFont val="Calibri"/>
        <family val="2"/>
        <scheme val="minor"/>
      </rPr>
      <t>Moderado</t>
    </r>
    <r>
      <rPr>
        <sz val="11"/>
        <color theme="1"/>
        <rFont val="Calibri"/>
        <family val="2"/>
        <scheme val="minor"/>
      </rPr>
      <t xml:space="preserve"> impacto nos objetivos, porém recuperável.</t>
    </r>
  </si>
  <si>
    <r>
      <rPr>
        <b/>
        <sz val="11"/>
        <color theme="1"/>
        <rFont val="Calibri"/>
        <family val="2"/>
        <scheme val="minor"/>
      </rPr>
      <t>Signiﬁcativo</t>
    </r>
    <r>
      <rPr>
        <sz val="11"/>
        <color theme="1"/>
        <rFont val="Calibri"/>
        <family val="2"/>
        <scheme val="minor"/>
      </rPr>
      <t xml:space="preserve"> impacto nos objetivos, de difícil reversão.</t>
    </r>
  </si>
  <si>
    <r>
      <rPr>
        <b/>
        <sz val="11"/>
        <color theme="1"/>
        <rFont val="Calibri"/>
        <family val="2"/>
        <scheme val="minor"/>
      </rPr>
      <t>Catastróﬁco</t>
    </r>
    <r>
      <rPr>
        <sz val="11"/>
        <color theme="1"/>
        <rFont val="Calibri"/>
        <family val="2"/>
        <scheme val="minor"/>
      </rPr>
      <t xml:space="preserve"> impacto nos objetivos, de forma irreversível.</t>
    </r>
  </si>
  <si>
    <t>ESCALA</t>
  </si>
  <si>
    <t>RISCO</t>
  </si>
  <si>
    <t>RB (Risco Baixo)</t>
  </si>
  <si>
    <t>RM (Risco Médio)</t>
  </si>
  <si>
    <t>RA (Risco Alto)</t>
  </si>
  <si>
    <t>RE (Risco Extremo)</t>
  </si>
  <si>
    <t>0 - 9,99</t>
  </si>
  <si>
    <t>10 - 39,99</t>
  </si>
  <si>
    <t>40 - 79,99</t>
  </si>
  <si>
    <t>80 - 100</t>
  </si>
  <si>
    <t>Impacto</t>
  </si>
  <si>
    <t>Probabilidade</t>
  </si>
  <si>
    <t>Muito
Alto
10</t>
  </si>
  <si>
    <t>Alto
8</t>
  </si>
  <si>
    <t>Médio
5</t>
  </si>
  <si>
    <t>Baixo
2</t>
  </si>
  <si>
    <t>Muito
Baixo
1</t>
  </si>
  <si>
    <t>10
RM</t>
  </si>
  <si>
    <t>8
RB</t>
  </si>
  <si>
    <t>5
RB</t>
  </si>
  <si>
    <t>2
RB</t>
  </si>
  <si>
    <t>1
RB</t>
  </si>
  <si>
    <t>4
RB</t>
  </si>
  <si>
    <t>Muito
Baixa
1</t>
  </si>
  <si>
    <t>Baixa
2</t>
  </si>
  <si>
    <t>Média
5</t>
  </si>
  <si>
    <t>Alta
8</t>
  </si>
  <si>
    <t>Muito
Alta
10</t>
  </si>
  <si>
    <t>50
RA</t>
  </si>
  <si>
    <t>40
RA</t>
  </si>
  <si>
    <t>64
RA</t>
  </si>
  <si>
    <t>20
RM</t>
  </si>
  <si>
    <t>16
RM</t>
  </si>
  <si>
    <t>25
RM</t>
  </si>
  <si>
    <t>80
RE</t>
  </si>
  <si>
    <t>100
RE</t>
  </si>
  <si>
    <t>Inexistente</t>
  </si>
  <si>
    <t>Fraco</t>
  </si>
  <si>
    <t>Mediano</t>
  </si>
  <si>
    <t>Satisfatório</t>
  </si>
  <si>
    <t>Forte</t>
  </si>
  <si>
    <t>EFICÁCIA</t>
  </si>
  <si>
    <t>AVALIAÇÃO DO DESENHO E IMPLEMENTAÇÃO DOS CONTROLES
(ATRIBUTOS DO CONTROLE)</t>
  </si>
  <si>
    <t>Controles implementados e sustentados por ferramentas
adequadas e, embora passíveis de aperfeiçoamento,
mitigam o risco satisfatoriamente.</t>
  </si>
  <si>
    <t>RISCO DO CONTROLE</t>
  </si>
  <si>
    <t>Alto
0,8</t>
  </si>
  <si>
    <t>Médio
0,6</t>
  </si>
  <si>
    <t>Baixo
0,4</t>
  </si>
  <si>
    <t>Muito Baixo
0,2</t>
  </si>
  <si>
    <t>Muito Alto
1,0</t>
  </si>
  <si>
    <t>Controles inexistentes, mal desenhados
ou mal implementados, isto é, não funcionais.</t>
  </si>
  <si>
    <t>Controles têm abordagens ad hoc, tendem a ser aplicados
caso a caso, a responsabilidade é individual, havendo
elevado grau de conﬁança no conhecimento das pessoas.</t>
  </si>
  <si>
    <t>Controles implementados mitigam alguns aspectos do risco, mas
não contemplam todos os aspectos relevantes do risco, devido a deﬁciências no desenho ou nas ferramentas utilizadas.</t>
  </si>
  <si>
    <t>Controles implementados podem ser considerados
a “melhor prática”, mitigando todos os
aspectos relevantes do risco.</t>
  </si>
  <si>
    <t>Aceitar</t>
  </si>
  <si>
    <t>Ação imediata</t>
  </si>
  <si>
    <t>Ação de médio e curto prazo</t>
  </si>
  <si>
    <t>Ação de monitoramento e Gestão*</t>
  </si>
  <si>
    <t>RESPOSTA AO RISCO</t>
  </si>
  <si>
    <t>PRIORIZAÇÃO DE TRATAMENTO</t>
  </si>
  <si>
    <t>Transferir / Mitigar / Evitar</t>
  </si>
  <si>
    <t>Mitigar / Evitar</t>
  </si>
  <si>
    <t>Aceitar / Transferir</t>
  </si>
  <si>
    <t>Descrição Risco</t>
  </si>
  <si>
    <t>Categoria</t>
  </si>
  <si>
    <t>Causas</t>
  </si>
  <si>
    <t>Consequências</t>
  </si>
  <si>
    <t>Probabilidade
(P)</t>
  </si>
  <si>
    <t>Impacto
(I)</t>
  </si>
  <si>
    <t>Risco Inerente
(P X I = RI)</t>
  </si>
  <si>
    <t>Risco Residual 
(RI X C = RR)</t>
  </si>
  <si>
    <t xml:space="preserve">Classificação do Risco Inerente </t>
  </si>
  <si>
    <t xml:space="preserve">Classificação do Risco Residual </t>
  </si>
  <si>
    <t>Resposta ao Risco (controle)</t>
  </si>
  <si>
    <t xml:space="preserve">O quê </t>
  </si>
  <si>
    <t xml:space="preserve">Por que </t>
  </si>
  <si>
    <t xml:space="preserve">Quem </t>
  </si>
  <si>
    <t xml:space="preserve">Quanto </t>
  </si>
  <si>
    <t xml:space="preserve">Como </t>
  </si>
  <si>
    <t xml:space="preserve">Quando </t>
  </si>
  <si>
    <t xml:space="preserve">Onde </t>
  </si>
  <si>
    <t>TRATAMENTO</t>
  </si>
  <si>
    <t>AVALIAÇÃO</t>
  </si>
  <si>
    <t>ANÁLISE</t>
  </si>
  <si>
    <t>IDENTIFICAÇÃO</t>
  </si>
  <si>
    <t>PLANO DE AÇÃO</t>
  </si>
  <si>
    <t xml:space="preserve">Controles
Existentes </t>
  </si>
  <si>
    <t xml:space="preserve">Avaliação
dos Controles
(C) </t>
  </si>
  <si>
    <t>Tratamento
do Risco</t>
  </si>
  <si>
    <t>Matriz de Gestão de Riscos</t>
  </si>
  <si>
    <t>PROCESSO / PROJETO / EVENTO</t>
  </si>
  <si>
    <t>OBJETIVO IMPACTADO</t>
  </si>
  <si>
    <t>PARTES INTERESSADAS</t>
  </si>
  <si>
    <t>RESCURSOS ENVOLVIDOS</t>
  </si>
  <si>
    <t>Escala de Probabilidade</t>
  </si>
  <si>
    <t>Escala de Impacto</t>
  </si>
  <si>
    <t>Matriz de Classificação de Risco</t>
  </si>
  <si>
    <t>Matriz de Eficácia dos Controles</t>
  </si>
  <si>
    <t>Matriz Apetite a Riscos</t>
  </si>
  <si>
    <t>Diretrizes para Priorização e Tratamento</t>
  </si>
  <si>
    <t>Acidente</t>
  </si>
  <si>
    <t>Quebra do veículo
(falha mecânica)</t>
  </si>
  <si>
    <t>Indisponibilidade de vaga hoteleira</t>
  </si>
  <si>
    <t>Alteração do calendário escolar</t>
  </si>
  <si>
    <t>Doença em membro da família</t>
  </si>
  <si>
    <t>Filhos em recuperação escolar</t>
  </si>
  <si>
    <t>Greve de docentes na rede pública de ensino</t>
  </si>
  <si>
    <t>Pais ausentes (acompanhamento escolar)</t>
  </si>
  <si>
    <t>Pais
Filhos</t>
  </si>
  <si>
    <t>Antes da viagem</t>
  </si>
  <si>
    <t>R$</t>
  </si>
  <si>
    <t>Riscos Operacionais</t>
  </si>
  <si>
    <t>Riscos legais</t>
  </si>
  <si>
    <t>Risco de Imagem / Reputação</t>
  </si>
  <si>
    <t>Estrada precária
Tráfego intenso
Motorista sem boas condições físicas</t>
  </si>
  <si>
    <t>Veículo sem manutenção
Rodovia em más condições</t>
  </si>
  <si>
    <t>Hotel lotado (alta temporada)
Programação de férias deficiente (falha de planejamento)</t>
  </si>
  <si>
    <t>Surtos e epidemias locais sem controle
Comida muito temperada (dendê)</t>
  </si>
  <si>
    <t>Interrupção da viagem
Danos à integridade física</t>
  </si>
  <si>
    <t>Atraso e/ou cancelamento da viagem
Danos materiais</t>
  </si>
  <si>
    <t>Cancelamento da viagem
Aumento do custo da hospedagem</t>
  </si>
  <si>
    <t>Frustração
Cancelamento da viagem</t>
  </si>
  <si>
    <t>Cancelamento/inviabilização da viagem
Hospitalização 
Aumento do custo da viagem</t>
  </si>
  <si>
    <t>Atraso ou cancelamento da viagem
Divisão da família</t>
  </si>
  <si>
    <t>Manutenção prévia</t>
  </si>
  <si>
    <t>Busca de vias alternativas</t>
  </si>
  <si>
    <t xml:space="preserve">
Período de descanso para o motorista (Rodízio motoristas)
Conduzir de dia</t>
  </si>
  <si>
    <t>não há</t>
  </si>
  <si>
    <t>Acompanhamento (controle escolar)</t>
  </si>
  <si>
    <t>Aulas de reforço</t>
  </si>
  <si>
    <t>RE</t>
  </si>
  <si>
    <t>RA</t>
  </si>
  <si>
    <t>RB</t>
  </si>
  <si>
    <t>RM</t>
  </si>
  <si>
    <t>Imunização prévia (informações sobre prevenção)</t>
  </si>
  <si>
    <t>não se aplica</t>
  </si>
  <si>
    <t>Mitigar</t>
  </si>
  <si>
    <t xml:space="preserve"> Verificar itens de segurança obrigatórios
Fazer seguro</t>
  </si>
  <si>
    <t>Transferir</t>
  </si>
  <si>
    <t>Evitar</t>
  </si>
  <si>
    <t>Confirmação da reserva com antecedência (site de hotéis)</t>
  </si>
  <si>
    <t>não aplica</t>
  </si>
  <si>
    <t>Resposta ao Risco</t>
  </si>
  <si>
    <t>Para tratamento do risco</t>
  </si>
  <si>
    <t>Escola de Reforço</t>
  </si>
  <si>
    <t>não de aplica</t>
  </si>
  <si>
    <t>Pais</t>
  </si>
  <si>
    <t>Ligando para o hotel
Internet, etc...</t>
  </si>
  <si>
    <t>Dono do veículo</t>
  </si>
  <si>
    <t>Contratando seguro para acidentes</t>
  </si>
  <si>
    <t>Seguradora / oficina credenciada</t>
  </si>
  <si>
    <t>Contratando Professor particular</t>
  </si>
  <si>
    <t>Motoristas</t>
  </si>
  <si>
    <t>Planejando paradas para intercalar os condutores e realizando pernoites em hotéis</t>
  </si>
  <si>
    <t>Antes da viagem
e durante a viagem
(de 08:00h às 18:00h)</t>
  </si>
  <si>
    <t>Postos de combustíveis / Restaurantes / Hotéis</t>
  </si>
  <si>
    <t>Local com Telefone / Internet</t>
  </si>
  <si>
    <t xml:space="preserve">Viagem de férias </t>
  </si>
  <si>
    <t>Passar férias em hotel na cidade de Salvador-BA, no mês de julho</t>
  </si>
  <si>
    <t>Pais e filhos</t>
  </si>
  <si>
    <t>Veículo, Hotéis, bagagens, etc...</t>
  </si>
  <si>
    <t>OBJETIVO / FINALIDADE</t>
  </si>
  <si>
    <t>UNIDADES ENVOLVIDAS</t>
  </si>
  <si>
    <t>SISTEMAS</t>
  </si>
  <si>
    <t>PROCESSO</t>
  </si>
  <si>
    <t>UNIDADE</t>
  </si>
  <si>
    <t>Objeto analisado</t>
  </si>
  <si>
    <t>Subunidade responsável</t>
  </si>
  <si>
    <t>Risco</t>
  </si>
  <si>
    <t>Causa(s)</t>
  </si>
  <si>
    <t>Consequência(s)</t>
  </si>
  <si>
    <t>Apetite ao Risco</t>
  </si>
  <si>
    <t>Natureza do Risco</t>
  </si>
  <si>
    <t>Ação de Tratamento</t>
  </si>
  <si>
    <t>Descrição</t>
  </si>
  <si>
    <t xml:space="preserve">Prazo </t>
  </si>
  <si>
    <t>Análise</t>
  </si>
  <si>
    <t>Peso</t>
  </si>
  <si>
    <t>Imagem</t>
  </si>
  <si>
    <t>Legal</t>
  </si>
  <si>
    <t>Operacional</t>
  </si>
  <si>
    <t>Integridade</t>
  </si>
  <si>
    <t>IDENTIFICAÇÃO DO RISCO</t>
  </si>
  <si>
    <t>AVALIAÇÃO DO RISCO</t>
  </si>
  <si>
    <t>TRATAMENTO DO RISCO</t>
  </si>
  <si>
    <t>Nível de Risco (P X I)</t>
  </si>
  <si>
    <t>Probabilidade (P)</t>
  </si>
  <si>
    <t>Impacto (I)</t>
  </si>
  <si>
    <t>Sim</t>
  </si>
  <si>
    <t>Orçamentário / Financeiro</t>
  </si>
  <si>
    <t>DESCRIÇÃO</t>
  </si>
  <si>
    <t>Objetivos Estratégicos</t>
  </si>
  <si>
    <t>Formar profissionais aptos para o mundo do trabalho e o exercício da cidadania.</t>
  </si>
  <si>
    <t>Valorizar a diversidade nos processos formativos.</t>
  </si>
  <si>
    <t>Propor alternativas tecnológicas, científicas e socioambientais para o desenvolvimento sustentável.</t>
  </si>
  <si>
    <t>Aprimorar a gestão acadêmica.</t>
  </si>
  <si>
    <r>
      <t xml:space="preserve">Fomentar ações integradas entre os </t>
    </r>
    <r>
      <rPr>
        <i/>
        <sz val="11"/>
        <color rgb="FF000000"/>
        <rFont val="Times New Roman"/>
        <family val="1"/>
      </rPr>
      <t>campi.</t>
    </r>
  </si>
  <si>
    <t>Elevar a qualidade dos cursos de Graduação e Pós-graduação.</t>
  </si>
  <si>
    <t>Integrar ações de ensino, pesquisa e extensão.</t>
  </si>
  <si>
    <t>Intensificar as relações com a sociedade civil e organizações públicas e privadas.</t>
  </si>
  <si>
    <t>Ampliar e consolidar as relações internacionais.</t>
  </si>
  <si>
    <t>Aprimorar a comunicação institucional.</t>
  </si>
  <si>
    <r>
      <t>Expandir e aperfeiçoar a gestão institucional na perspectiva multi</t>
    </r>
    <r>
      <rPr>
        <i/>
        <sz val="11"/>
        <color rgb="FF000000"/>
        <rFont val="Times New Roman"/>
        <family val="1"/>
      </rPr>
      <t>campi</t>
    </r>
    <r>
      <rPr>
        <sz val="11"/>
        <color rgb="FF000000"/>
        <rFont val="Times New Roman"/>
        <family val="1"/>
      </rPr>
      <t>.</t>
    </r>
  </si>
  <si>
    <t>Ampliar a descentralização da gestão orçamentária e financeira das unidades acadêmicas.</t>
  </si>
  <si>
    <t>Melhorar e fortalecer a governança dos processos internos</t>
  </si>
  <si>
    <t>Promover a responsabilidade socioambiental.</t>
  </si>
  <si>
    <t>Valorizar servidores com foco em resultados.</t>
  </si>
  <si>
    <t>Gerir estrategicamente o quadro de pessoal.</t>
  </si>
  <si>
    <t>Prover infraestrutura adequada às necessidades acadêmicas e administrativas.</t>
  </si>
  <si>
    <t>Assegurar a disponibilidade de sistemas essenciais de TI.</t>
  </si>
  <si>
    <t>Priorizar a alocação de recursos em iniciativas estratégicas.</t>
  </si>
  <si>
    <t>Ampliar a captação de recursos dos setores governamentais e não governamentais.</t>
  </si>
  <si>
    <t>Compromete em alguma medida o alcance do objetivo, mas não impede o alcance da maior parte do atingimento do objetivo.</t>
  </si>
  <si>
    <t>Não altera o alcance do objetivo.</t>
  </si>
  <si>
    <t>ESCALA DE PROBABILIDADE</t>
  </si>
  <si>
    <t>ESCALA DE IMPACTO</t>
  </si>
  <si>
    <t>Em situações excepcionais o evento poderá até ocorrer, mas
não há histórico conhecido do evento ou não há indícios que sinalizem sua ocorrência, portanto, é improvável que aconteça.</t>
  </si>
  <si>
    <t>O histórico conhecido aponta para baixa frequência, podendo
o evento ocorrer de forma inesperada ou casual.</t>
  </si>
  <si>
    <t>Repete-se com frequência razoável ou há indícios que
possa ocorrer de alguma forma.</t>
  </si>
  <si>
    <t>Repete-se com elevada frequência ou sua ocorrência é
até esperada pois os indícios apontam essa possibilidade.</t>
  </si>
  <si>
    <t>Compromete razoavelmente o alcance do objetivo,
porém recuperável.</t>
  </si>
  <si>
    <t>Compromete a maior parte do atingimento do objetivo,
sendo de difícil reversão.</t>
  </si>
  <si>
    <t>Compromete totalmente ou quase totalmente o atingimento
do objetivo, de forma irreversível.</t>
  </si>
  <si>
    <t>Alta</t>
  </si>
  <si>
    <t>Classificação</t>
  </si>
  <si>
    <t>Não</t>
  </si>
  <si>
    <t>Tipos de Riscos</t>
  </si>
  <si>
    <t>MATRIZ DE CLASSIFICAÇÃO DO RISCO</t>
  </si>
  <si>
    <t>MATRIZ DE PROBABILIDADE X IMPACTO</t>
  </si>
  <si>
    <t>Os indícios indicam claramente que o evento ocorrerá,
portanto, é praticamente certo.</t>
  </si>
  <si>
    <t>0 - 9</t>
  </si>
  <si>
    <t>10 - 39</t>
  </si>
  <si>
    <t>40 - 79</t>
  </si>
  <si>
    <t>NÍVEL DE RISCO</t>
  </si>
  <si>
    <t>APETITE A RISCO</t>
  </si>
  <si>
    <t>PRIORIZAÇÃO</t>
  </si>
  <si>
    <t>AÇÃO</t>
  </si>
  <si>
    <t>Dentro do apetite a risco.</t>
  </si>
  <si>
    <t>Os riscos baixo e médio estão dentro do apetite a riscos da UFPA, portanto, não precisam ser priorizados para tratamento, devendo ser apenas monitorados para que não evoluam para um patamar acima do apetite da Instituição.</t>
  </si>
  <si>
    <t>Monitorar o nível do risco.</t>
  </si>
  <si>
    <t>Fora do apetite a risco.</t>
  </si>
  <si>
    <r>
      <t xml:space="preserve">Os riscos alto e extremo </t>
    </r>
    <r>
      <rPr>
        <b/>
        <i/>
        <sz val="12"/>
        <color theme="1"/>
        <rFont val="Times New Roman"/>
        <family val="1"/>
      </rPr>
      <t>deverão</t>
    </r>
    <r>
      <rPr>
        <sz val="12"/>
        <color theme="1"/>
        <rFont val="Times New Roman"/>
        <family val="1"/>
      </rPr>
      <t xml:space="preserve"> ser priorizados para tratamento, pois estão fora do limite de apetite tolerado pela Instituição.</t>
    </r>
  </si>
  <si>
    <t>Elaborar ação de tratamento para o risco.</t>
  </si>
  <si>
    <t>Extremo</t>
  </si>
  <si>
    <t>Informar o comportamento do nível do risco</t>
  </si>
  <si>
    <r>
      <rPr>
        <b/>
        <i/>
        <sz val="25"/>
        <color theme="3" tint="-0.499984740745262"/>
        <rFont val="Calibri"/>
        <family val="2"/>
        <scheme val="minor"/>
      </rPr>
      <t xml:space="preserve">             </t>
    </r>
    <r>
      <rPr>
        <b/>
        <i/>
        <u/>
        <sz val="25"/>
        <color theme="3" tint="-0.499984740745262"/>
        <rFont val="Calibri"/>
        <family val="2"/>
        <scheme val="minor"/>
      </rPr>
      <t xml:space="preserve">Plano de Gestão de Riscos
</t>
    </r>
    <r>
      <rPr>
        <b/>
        <i/>
        <u/>
        <sz val="25"/>
        <color theme="3" tint="-0.499984740745262"/>
        <rFont val="Calibri"/>
        <family val="2"/>
        <scheme val="minor"/>
      </rPr>
      <t xml:space="preserve">Ciclo            </t>
    </r>
  </si>
  <si>
    <t>COMUNICAÇÃO E MONITORAMENTO DO RISCO</t>
  </si>
  <si>
    <r>
      <t xml:space="preserve">          UFPA - </t>
    </r>
    <r>
      <rPr>
        <i/>
        <sz val="20"/>
        <color theme="3" tint="-0.499984740745262"/>
        <rFont val="Calibri"/>
        <family val="2"/>
        <scheme val="minor"/>
      </rPr>
      <t>Plano de Gestão de Riscos 2020</t>
    </r>
  </si>
  <si>
    <t>Unidade/Subunidade Responsável</t>
  </si>
  <si>
    <t>Pró-Reitoria de Administração (PROAD)</t>
  </si>
  <si>
    <t>Licitação, Dispensa de Licitação-Planejamento da contratação</t>
  </si>
  <si>
    <t>DCS, CPL</t>
  </si>
  <si>
    <t>Contratação com falha na definição do objeto e dos critérios.</t>
  </si>
  <si>
    <t>1.Termo de Referência ou Estudo Preliminar incompleto ou insuficiênte. 2- Responsável pelo planejamento da contratação não detém as competências multidisciplinares necessárias à execução da atividade. 3. Desconhecimento sobre o conteúdo necessário para caracterizar corretamente o objeto 4.Planejamento feito pela unidade requisitante não considerou todas as variáveis e  partes envolvidas para o atendimento da solução. 5. Divergências textuais no Termo de Referência, Pesquisa de Preços, Edital, Minuta de ata, Minuta de contrato. 6. ausência de padronização nas contratações da instituição.</t>
  </si>
  <si>
    <t>1. Especificações incompletas ou com requisitos irrelevantes ou indevidamente restritivos 2. Indefinição do objeto 3. Dificuldade de obtenção da solução necessária ao atendimento da necessidade. 4. Pedidos de esclarecimentos ou impugnações ao Edital; 5. Diminuição da competição na contratação. 5. Morosidade e a falhas na execução do objeto. 6.Retrabalho 7. Desperdício de recurso público. 8. Pesquisa de preços estimados errônea, tendo como base
objeto divergente do pretendido.</t>
  </si>
  <si>
    <t>Retorno do processo a unidade requisitante por falha na instrução.</t>
  </si>
  <si>
    <t>1. Não adoção de modelos padrão de documento pela unidade requisitante. 2. Desconhecimento ou inobservância as orientações normativas e institucionais para a correta instrução do processo. 3. Falta de documentos ou documentos incompletos. 4. Equívos ou incoerências na elaboração dos documentos.</t>
  </si>
  <si>
    <t xml:space="preserve">1. Morosidade do processo. 2. Desperídicio de recurso público.3 Não atendimento da necessidade em tempo hábil. </t>
  </si>
  <si>
    <t>Licitação, Planejamento da contratação</t>
  </si>
  <si>
    <t>Ausência de publicação do Edital da licitação no site da instituição</t>
  </si>
  <si>
    <t>1. Esquecimento ou desconhecimento da exigência de publicação no site da instituição. Não recebimento dos arquivos a serem publicados pelo servidor (a) responsável pela publicação no site da instituição.</t>
  </si>
  <si>
    <t>1. Ausência de uma maior publicidade do certame. 2. Possibilidae de um menor número de fornecedores participando do certame.3.Falta de transparência</t>
  </si>
  <si>
    <t>Execução de contratação não prevista no Plano Anual de Contratação (PAC)</t>
  </si>
  <si>
    <t>1. Inexistência de PAC da unidade requisitante elaborado.  2. Unidade executora não observar se há ou não previsão da demanda no PAC da unidade requisitante. 3. Falha no planejamento da unidade requisitante.</t>
  </si>
  <si>
    <t xml:space="preserve">1. Execução de contratações desalinhadas dos objetivos da organização e das unidades. 2. Falta de investimento em iniciativas estratégicas. </t>
  </si>
  <si>
    <t>Contratação de bem ou serviço em quantidades sub ou superdimensionadas</t>
  </si>
  <si>
    <t>1. Não utilização de parâmetro adequado  pelas unidades requisitantes para realizar a estimativa. 2. Falta de acompanhamento e documentação do consumo (série histórica). 3. Falta de planejamento pela unidade requisitante.</t>
  </si>
  <si>
    <t xml:space="preserve">1. Sobra ou falta de produtos e serviços. 2. Desperdício de recurso. 3. Celebração de termos aditivos 4. Necessidade de realizar novas contratações. 5. Perda do efeito escala. 6.Definição de orçamento insuficiente ou sobrepreço. 7.Cancelamento de empenho. 8.Apuração de responsabilidade dos servidores envolvidos </t>
  </si>
  <si>
    <t>Contratação com divegência na classificação da despesa na requisição, na indicação orçamentária e no item do SIASG</t>
  </si>
  <si>
    <t>1. Desconhecimento das classificações adequadas. 2. Quantidade excessiva de códigos. 3. Desconhecimento da natureza do objeto a ser contratado.</t>
  </si>
  <si>
    <t xml:space="preserve">1. Impedimento de pagamento com o empenho emitido; 2. Problemas na execução contratual. 3. Registros incorretos de dados nos sistemas. 4. Retrabalho. </t>
  </si>
  <si>
    <t>Contratação sem adoção de critérios de sustentabilidade</t>
  </si>
  <si>
    <t>1. Indisponibilidade no mercado. 2. Desconhecimento dos critérios de sustentabildiade que podem ser adotados nas contratações.3. Baixa prioridade de contratação de produtos reciclados e recicláveis, assim como de bens, serviços e obras que considerem critérios compatíveis com padrões de consumo social e ambientalmente sustentáveis em dissonância com a Lei 12.305/2010.</t>
  </si>
  <si>
    <t xml:space="preserve">1. Não contribuição com as políticas de sustentabilidade da instituição. 2. Não fomento do mercado para adoção de critérios de sustentabilidade. </t>
  </si>
  <si>
    <t>Licitação (serviços continuados e obras)-Planejamento da contratação</t>
  </si>
  <si>
    <t>CPL</t>
  </si>
  <si>
    <t>Contratação com falha na definição dos resultados a serem alcançados pela contratada</t>
  </si>
  <si>
    <t>1. Não definição clara e objetiva dos resultados pretendidos pela unidade requisitante. 2. Falta de clareza da importância que é a definição objetiva de resultados. 3. Pessoal designado não detém a capacidade técnica para definição dos critérios</t>
  </si>
  <si>
    <t>1. Dificuldade na análise do custo-benefício. 2.Contratação de empresa que não representa a melhor alocação de recursos na organização. 3. Não atendimento da necessidade da organização. 4. Insatisfação do usuário. 5.Pagamento indevido a contratada.</t>
  </si>
  <si>
    <t>Contratação com indicação de despesas desnecessárias e anteriores a licitação</t>
  </si>
  <si>
    <t>1. Inclusão de critério de seleção de fornecedor pela unidade requisitante que leve a despesas desnecessárias e anteriores a licitação por parte das licitantes. 2. Desconhecimento da legislação. 3. Pessoal designado não detém a capacidade técnica para definição dos critérios</t>
  </si>
  <si>
    <t>1. Limitação indevida da competição, com consequente elevação do preço contratado. 2. Impugnações ao edital. 3. Morosidade. 4 Retrabalho.</t>
  </si>
  <si>
    <t>Contratação de bem ou serviço com valores sub ou superestimados.</t>
  </si>
  <si>
    <t>1. Falta de uso de parâmetro adequado para realizar a estimativa pela unidade requisitante. 2. Não observância às normas de coleta de preços. 3. Pesquisa tem como base objeto divergente do especificado 4. Unidade executora não revisa dos valores estimados. 5. Valor estimado oriundo de cotação de proponentes em Conluio</t>
  </si>
  <si>
    <t>1. Definição de orçamento insuficiente ou sobrepreço. 2.  Inviabilidade da contratação. 3.Retrabalho. 4. Redefinição de valores orçamentários. 5. Apuração de responsabilidade dos servidores envolvidos. 6. Diminuição do caráter competitivo,
podendo culminar em uma licitação deserta ou fracassada ou aumento indevido do custo
da contratação</t>
  </si>
  <si>
    <t>Falta de publicação dos atos necessários à validade do processo licitatório no DOU e em jornal de grande circulação, se for o caso.</t>
  </si>
  <si>
    <t>1. Esquecimento ou desconhecimento da necessidade de publicação.</t>
  </si>
  <si>
    <t>1. Possível anulação do processo licitatório. 2. Refazimento do trabalho no todo ou em parte. 3. atraso na conclusão da demanda</t>
  </si>
  <si>
    <t>Licitação, Dispensa de Licitação-Seleção do Fornecedor</t>
  </si>
  <si>
    <t>Impugnações ao edital</t>
  </si>
  <si>
    <t>1. Falta de análise detalhada da conformidade e razoabilidade dos critérios estabelecidos no edital. 2. Não observância a editais de outras insituições ou de acórdãos do TCU</t>
  </si>
  <si>
    <t>1. Atraso na contratação 2. Indisponibilidade do serviço ou produto.3. Necessidade da contratação não atendida.</t>
  </si>
  <si>
    <t>Licitação, Seleção do Fornecedor</t>
  </si>
  <si>
    <t>Divergências textuais no edital, TR, minuta de Ata e minuta de contrato</t>
  </si>
  <si>
    <t>1. Ausência da devida atenção na elaboração destes documentos. 2. Utilização de modelo de edital de contratação anterior para um mesmo objeto, no entanto, sem atentar para as atualizações de caráter textual que possam haver na nova contratação.</t>
  </si>
  <si>
    <t xml:space="preserve">1. Pedidos de esclarecimentos ou impugnações ao Edital. 2.
Problemas na execução do contrato.
</t>
  </si>
  <si>
    <t>Risco de vencimento da proposta por mora ou sobrestamento dos atos processuais</t>
  </si>
  <si>
    <t>1. morosidade nos atos processuais em uma ou mais das diversas unidades envolvidas no processo de compra.</t>
  </si>
  <si>
    <t>1.Atraso no atendimento da demanda. 2. Recusa do licitante em manter a proposta.</t>
  </si>
  <si>
    <t xml:space="preserve">Contratação de empresa irregular ou inidônea </t>
  </si>
  <si>
    <t>1. Inobservância das certidões e documentações da empresa. 2. Situação da empresa fica irregular no período de vigência da ata ou antes da emissão do empenho.</t>
  </si>
  <si>
    <t>1. Contratação irregular. 2. Não atendimento as condições de habilitação definidas na legislação. 3. Nova contratação.</t>
  </si>
  <si>
    <t>Ausência de remessa obrigatória dos recursos e defesas indeferidos no processo licitatório para apreciação da autoridade superior</t>
  </si>
  <si>
    <t>1. Esquecimento ou desconhecimento da obrigatoriedade de recursos e defesas à apreciação da autoridade superior.</t>
  </si>
  <si>
    <t>1. Eventual impossibilidade de contratar (suspensão do processo diante da impetração de mandado de segurança ou representação no TCU).</t>
  </si>
  <si>
    <t>Adjudicação de licitante sem documentação completa de habilitação exigida em edital</t>
  </si>
  <si>
    <t>1. Inobservância da ausência de documentação por parte do servidor responsável pela análise. 2. Carência do devido conhecimento técnico a fim de identificar a ausência de documentação quando esta for de caráter técnico (identificável apenas por profissionais de específico conhecimento técnico)</t>
  </si>
  <si>
    <t>1. Eventual impossibilidade de contratar (suspensão ou anulação do processo diante da impetração de mandado de segurança ou representação no TCU por parte de uma concorrente). 2. contratação de empresa sem a devida capacidade para a execução do contrato. 3. Possibilidade de má prestação do serviço</t>
  </si>
  <si>
    <t>Homologação de contratação em valor divergente do negociado.</t>
  </si>
  <si>
    <t>1. Inobservância da conformidade dos valores no documento (proposta) e nos sistemas.2. Não atualização dos valores no processo.</t>
  </si>
  <si>
    <t>1. Não atendimento ao princípio da economicidade. 2. Apuração de responsabilidade dos servidores. 3. Retrabalho.</t>
  </si>
  <si>
    <t>Licitação, Dispensa de Licitação-Gestão contratual</t>
  </si>
  <si>
    <t>DCC, Agentes de fiscalização e acompanhamento de contratos</t>
  </si>
  <si>
    <t>Retardos e falhas na execução do contrato.</t>
  </si>
  <si>
    <t>1. Ausência de protocolo de comunicação formal entre partes contratantes. 2.Fornecedor não detém a capacidade operacional para executar contrato. 3. Falhas na fiscalização do contrato.</t>
  </si>
  <si>
    <t>1. Ausência de evidências das ocorrências de má conduta na execução do contrato. 2. Impossibilidade de identificar a parte descumpridora do contrato. 3. Necessidade parcialmente ou não atendida. 4. Insatisfação do usuário/unidade requisitante. 5. Desperdício de recursos públicos</t>
  </si>
  <si>
    <t>Pagamentos indevidos à contratada</t>
  </si>
  <si>
    <t xml:space="preserve">1. Falta de acompanhamento do procedimento ou da entrega. 2. Desconhecimento ou inobservância do fluxo do processo de pagamento. 3. Inobservância dos dados e valores no momento de efetuar o pagamento. </t>
  </si>
  <si>
    <t>1. Ato de ilegalidade. 2. Perda de recursos.</t>
  </si>
  <si>
    <t>DFC, Setor financeiro</t>
  </si>
  <si>
    <t xml:space="preserve">Indisponibilidade financeira para pagamento da despesa </t>
  </si>
  <si>
    <t>1. Não liberação do financeiro pelos órgãos competentes</t>
  </si>
  <si>
    <t xml:space="preserve">1. Descrédito da instituição com os fornecedores. </t>
  </si>
  <si>
    <t>Contratar novamente fornecedor que não atendeu em contrato anterior as necessidades da organização a contento.</t>
  </si>
  <si>
    <t xml:space="preserve">1. Não aplicação de sanções à contratada pela Administraçãos. 2. Baixa importância para a aplicação de sanção. 3.Desconhecimento das hipóstese procedimentos para aplicação de sanção. 4. Dificuldade de instruir processo de sanção. </t>
  </si>
  <si>
    <t xml:space="preserve">1. Fornecedores que adotam e permanecem com má condutas durante a execuação do contrato 2. Atrasos, desconformidades e insatisfação com o produto ou serviço. 3. Fornecedores de má conduta continuam a participar das licitações e dispensas da organização. </t>
  </si>
  <si>
    <t>1. Definir modelos de documentos (Termo de Referência a serem produzidos pela unidade demandante) . 2. Atualizar e divulgar Manual das Contratações. 3.Solicitar indicação no processo de equipe multidisciplinar em cotratação de alto valor.4. Oferecer capacitação. 5. Determinar uso de Lista de verificação padrão no processo</t>
  </si>
  <si>
    <t xml:space="preserve">1. Determinar em normativo a necessidade de envio dos arquivos da licitação para publicação no site da PROAD.  </t>
  </si>
  <si>
    <t>1. Elaborar e publicar Portaria de institucionalização do PAC na instituição. 2 Determinar uso de Lista de verificação padrão no processo 3. Realizar capacitação</t>
  </si>
  <si>
    <t>1. Atualizar e Divulgar Manual das Contratações. 2. Solicitar indicação no processo de equipe multidisciplinar em cotratação de alto valor.3. Realizar capacitação. 4. Definir instrumento de monitoramento do histórico de demanda.</t>
  </si>
  <si>
    <t>1. Divulgar lista de classificação da despesa. 2. Atualizar e Divulgar Manual das Contratações.</t>
  </si>
  <si>
    <t>1. Determinar obrigatória a consulta ao Guia Nacional de Licitações sustentáveis em todos os processos de contratação.</t>
  </si>
  <si>
    <t>1. Atualizar e Divulgar Manual das Contratações. 2. Realizar capacitação</t>
  </si>
  <si>
    <t>1. Determinar uso de lista de verificação</t>
  </si>
  <si>
    <t>1. Realizar capacitação. 2. Solicitar indicação no processo de equipe multidisciplinar em cotratação serviços continuados e obras</t>
  </si>
  <si>
    <t>1. Determinar uso documentos padrão e de lista de verificação</t>
  </si>
  <si>
    <t>1. Determinar adoção de listas de verificação para seleção do forncedor.</t>
  </si>
  <si>
    <t>1. Determinar uso de Lista de verificação padrão no processo</t>
  </si>
  <si>
    <t>1. Determinar adoção de listas de verificação para contratação</t>
  </si>
  <si>
    <t>1. Elaborar Manual de Fiscalização dos contratos. 2. Determinar adoção de modelo de documento para comunicação com o fornecedor. 3. Capacitar servidores em fiscalização de contratos</t>
  </si>
  <si>
    <t>1. Definir lista de verificação para recebimento provisório e definitivo</t>
  </si>
  <si>
    <t xml:space="preserve">1. Aguardar definição dos órgãos competentes. </t>
  </si>
  <si>
    <t>1. Divulgar Resuloção com as possibilidades e os procedimento apuração de responsabilidade das empresas para aplicação das penalidades .</t>
  </si>
  <si>
    <t>realizado</t>
  </si>
  <si>
    <t>Pró-Reitoria de Administração</t>
  </si>
  <si>
    <t>Ínidice de satifação das necessidades da contratação pelos usuários/requisitantes</t>
  </si>
  <si>
    <t>Tempo de tramitação do processo. Número de processos que adotam a lista de verificação padrão.</t>
  </si>
  <si>
    <t>Índice de satifação das necessidades da contratação pelos usuários/requisitantes.</t>
  </si>
  <si>
    <t>Número de processos que apresentam divergências nas classificações</t>
  </si>
  <si>
    <t>Número de processos que adotam critérios de sustentabilidade e que justificam a não adoção.</t>
  </si>
  <si>
    <t>Número de processo que adotam o modelo de mediação de resultados. Índice de satifação das necessidades da contratação pelos usuários/requisitantes.</t>
  </si>
  <si>
    <t>Número de impugnação ao edital por conta de exigências desnecessárias</t>
  </si>
  <si>
    <t>Denúncias</t>
  </si>
  <si>
    <t>Número de pedidos de impuganação procedentes</t>
  </si>
  <si>
    <t>Número de empresas irregulares contratadas.</t>
  </si>
  <si>
    <t>Número de processos homologados com valor divergente</t>
  </si>
  <si>
    <t>Uso de documentos formais para comunicação com fornecedor; índice de satifação das necessidades da contratação pelos requisitantes/ usuários</t>
  </si>
  <si>
    <t>Número de processos que adotam Ofício padrão e lista de verificação de processo.</t>
  </si>
  <si>
    <t xml:space="preserve"> 1. Definir modelos de documentos (Termo de Referência a serem produzidos pela unidade demandante) . 2. Atualizar e divulgar Manual das Contratações. 3.Solicitar indicação no processo de equipe multidisciplinar em coMtratação de alto valor.4. Oferecer capacitação para elaboração de Termo de Referência. 5. Determinar uso de Lista de verificação padrão no processo</t>
  </si>
  <si>
    <t>1. Elaborar Manual das Contratações para serviços contiuados e obras (Modelo de Instrumento de medição de resultados). 2. Realizar capacitação. 3. Solicitar indicação no processo de equipe multidisciplinar em contratação serviços continuados e obras</t>
  </si>
  <si>
    <t>1. Elaborar Manual das Contratações para serviços continuados e obras. 2 Solicitar indicação no processo de equipe multidisciplinar em cotratação serviços continuados e obras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</si>
</sst>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164" formatCode="0.0"/>
    <numFmt numFmtId="165" formatCode="dd/mm/yy;@"/>
    <numFmt numFmtId="166" formatCode="[$-416]mmmm/yyyy;@"/>
  </numFmts>
  <fonts count="36"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theme="0"/>
      <name val="Arial"/>
      <family val="2"/>
    </font>
    <font>
      <b/>
      <sz val="10"/>
      <color theme="0"/>
      <name val="Arial"/>
      <family val="2"/>
    </font>
    <font>
      <b/>
      <sz val="8"/>
      <name val="Arial"/>
      <family val="2"/>
    </font>
    <font>
      <sz val="11"/>
      <color theme="1"/>
      <name val="Arial"/>
      <family val="2"/>
    </font>
    <font>
      <b/>
      <sz val="11"/>
      <color theme="1"/>
      <name val="Arial"/>
      <family val="2"/>
    </font>
    <font>
      <b/>
      <sz val="11"/>
      <name val="Arial"/>
      <family val="2"/>
    </font>
    <font>
      <b/>
      <sz val="8"/>
      <color theme="1"/>
      <name val="Arial"/>
      <family val="2"/>
    </font>
    <font>
      <i/>
      <sz val="25"/>
      <color theme="1"/>
      <name val="Calibri"/>
      <family val="2"/>
      <scheme val="minor"/>
    </font>
    <font>
      <b/>
      <sz val="15"/>
      <color theme="1"/>
      <name val="Calibri"/>
      <family val="2"/>
      <scheme val="minor"/>
    </font>
    <font>
      <sz val="11"/>
      <color theme="0"/>
      <name val="Calibri"/>
      <family val="2"/>
      <scheme val="minor"/>
    </font>
    <font>
      <sz val="11"/>
      <name val="Calibri"/>
      <family val="2"/>
      <scheme val="minor"/>
    </font>
    <font>
      <sz val="11"/>
      <color theme="1"/>
      <name val="Calibri"/>
      <family val="2"/>
      <scheme val="minor"/>
    </font>
    <font>
      <b/>
      <sz val="11"/>
      <color rgb="FF000000"/>
      <name val="Times New Roman"/>
      <family val="1"/>
    </font>
    <font>
      <sz val="11"/>
      <color rgb="FF000000"/>
      <name val="Times New Roman"/>
      <family val="1"/>
    </font>
    <font>
      <i/>
      <sz val="11"/>
      <color rgb="FF000000"/>
      <name val="Times New Roman"/>
      <family val="1"/>
    </font>
    <font>
      <b/>
      <sz val="9"/>
      <color indexed="81"/>
      <name val="Tahoma"/>
      <family val="2"/>
    </font>
    <font>
      <sz val="15"/>
      <color theme="1"/>
      <name val="Calibri"/>
      <family val="2"/>
      <scheme val="minor"/>
    </font>
    <font>
      <b/>
      <sz val="15"/>
      <color theme="0"/>
      <name val="Calibri"/>
      <family val="2"/>
      <scheme val="minor"/>
    </font>
    <font>
      <b/>
      <i/>
      <u/>
      <sz val="25"/>
      <color theme="3" tint="-0.499984740745262"/>
      <name val="Calibri"/>
      <family val="2"/>
      <scheme val="minor"/>
    </font>
    <font>
      <b/>
      <i/>
      <sz val="25"/>
      <color theme="3" tint="-0.499984740745262"/>
      <name val="Calibri"/>
      <family val="2"/>
      <scheme val="minor"/>
    </font>
    <font>
      <b/>
      <sz val="12"/>
      <color theme="1"/>
      <name val="Times New Roman"/>
      <family val="1"/>
    </font>
    <font>
      <sz val="12"/>
      <color theme="1"/>
      <name val="Times New Roman"/>
      <family val="1"/>
    </font>
    <font>
      <b/>
      <i/>
      <sz val="12"/>
      <color theme="1"/>
      <name val="Times New Roman"/>
      <family val="1"/>
    </font>
    <font>
      <sz val="11"/>
      <color theme="1"/>
      <name val="Times New Roman"/>
      <family val="1"/>
    </font>
    <font>
      <b/>
      <sz val="12"/>
      <color theme="0"/>
      <name val="Times New Roman"/>
      <family val="1"/>
    </font>
    <font>
      <b/>
      <sz val="12"/>
      <name val="Times New Roman"/>
      <family val="1"/>
    </font>
    <font>
      <sz val="12"/>
      <name val="Times New Roman"/>
      <family val="1"/>
    </font>
    <font>
      <sz val="9"/>
      <color indexed="81"/>
      <name val="Tahoma"/>
      <charset val="1"/>
    </font>
    <font>
      <b/>
      <sz val="9"/>
      <color indexed="81"/>
      <name val="Tahoma"/>
      <charset val="1"/>
    </font>
    <font>
      <b/>
      <sz val="11"/>
      <color rgb="FFFF0000"/>
      <name val="Calibri"/>
      <family val="2"/>
      <scheme val="minor"/>
    </font>
    <font>
      <b/>
      <i/>
      <sz val="20"/>
      <color theme="3" tint="-0.499984740745262"/>
      <name val="Calibri"/>
      <family val="2"/>
      <scheme val="minor"/>
    </font>
    <font>
      <i/>
      <sz val="20"/>
      <color theme="3" tint="-0.499984740745262"/>
      <name val="Calibri"/>
      <family val="2"/>
      <scheme val="minor"/>
    </font>
  </fonts>
  <fills count="29">
    <fill>
      <patternFill patternType="none"/>
    </fill>
    <fill>
      <patternFill patternType="gray125"/>
    </fill>
    <fill>
      <patternFill patternType="solid">
        <fgColor rgb="FF33CC33"/>
        <bgColor indexed="64"/>
      </patternFill>
    </fill>
    <fill>
      <patternFill patternType="solid">
        <fgColor rgb="FFFFFF00"/>
        <bgColor indexed="64"/>
      </patternFill>
    </fill>
    <fill>
      <patternFill patternType="solid">
        <fgColor theme="9" tint="-0.249977111117893"/>
        <bgColor indexed="64"/>
      </patternFill>
    </fill>
    <fill>
      <patternFill patternType="solid">
        <fgColor rgb="FFFF0000"/>
        <bgColor indexed="64"/>
      </patternFill>
    </fill>
    <fill>
      <patternFill patternType="solid">
        <fgColor rgb="FF00B0F0"/>
        <bgColor indexed="64"/>
      </patternFill>
    </fill>
    <fill>
      <patternFill patternType="solid">
        <fgColor theme="1" tint="0.34998626667073579"/>
        <bgColor indexed="64"/>
      </patternFill>
    </fill>
    <fill>
      <patternFill patternType="solid">
        <fgColor theme="1"/>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499984740745262"/>
        <bgColor indexed="64"/>
      </patternFill>
    </fill>
    <fill>
      <patternFill patternType="solid">
        <fgColor theme="5" tint="0.59999389629810485"/>
        <bgColor indexed="64"/>
      </patternFill>
    </fill>
    <fill>
      <patternFill patternType="solid">
        <fgColor rgb="FF3E4D1F"/>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499984740745262"/>
        <bgColor indexed="64"/>
      </patternFill>
    </fill>
    <fill>
      <patternFill patternType="solid">
        <fgColor theme="3" tint="-0.249977111117893"/>
        <bgColor indexed="64"/>
      </patternFill>
    </fill>
    <fill>
      <patternFill patternType="solid">
        <fgColor rgb="FF27697B"/>
        <bgColor indexed="64"/>
      </patternFill>
    </fill>
    <fill>
      <patternFill patternType="solid">
        <fgColor rgb="FF3278CC"/>
        <bgColor indexed="64"/>
      </patternFill>
    </fill>
    <fill>
      <patternFill patternType="solid">
        <fgColor rgb="FFD0E0F4"/>
        <bgColor indexed="64"/>
      </patternFill>
    </fill>
    <fill>
      <patternFill patternType="solid">
        <fgColor rgb="FFA2D4E2"/>
        <bgColor indexed="64"/>
      </patternFill>
    </fill>
    <fill>
      <patternFill patternType="solid">
        <fgColor rgb="FFA8C6EA"/>
        <bgColor indexed="64"/>
      </patternFill>
    </fill>
    <fill>
      <patternFill patternType="solid">
        <fgColor rgb="FF5690D6"/>
        <bgColor indexed="64"/>
      </patternFill>
    </fill>
    <fill>
      <patternFill patternType="solid">
        <fgColor rgb="FFD7E5F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44" fontId="15" fillId="0" borderId="0" applyFont="0" applyFill="0" applyBorder="0" applyAlignment="0" applyProtection="0"/>
  </cellStyleXfs>
  <cellXfs count="360">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1" fillId="7" borderId="1" xfId="0" applyFont="1" applyFill="1" applyBorder="1" applyAlignment="1">
      <alignment horizontal="center" vertical="center"/>
    </xf>
    <xf numFmtId="0" fontId="2"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3" fillId="10" borderId="8" xfId="0" applyFont="1" applyFill="1" applyBorder="1" applyAlignment="1">
      <alignment horizontal="center" vertical="center"/>
    </xf>
    <xf numFmtId="0" fontId="3" fillId="10" borderId="1" xfId="0" applyFont="1" applyFill="1" applyBorder="1" applyAlignment="1">
      <alignment horizontal="center" vertical="center"/>
    </xf>
    <xf numFmtId="0" fontId="3" fillId="10" borderId="9" xfId="0" applyFont="1" applyFill="1" applyBorder="1" applyAlignment="1">
      <alignment horizontal="center" vertical="center"/>
    </xf>
    <xf numFmtId="0" fontId="3" fillId="13" borderId="8"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horizontal="center" vertical="center"/>
    </xf>
    <xf numFmtId="0" fontId="3" fillId="14" borderId="1"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3" fillId="14" borderId="9"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3" fillId="16" borderId="8" xfId="0" applyFont="1" applyFill="1" applyBorder="1" applyAlignment="1">
      <alignment horizontal="center" vertical="center" wrapText="1"/>
    </xf>
    <xf numFmtId="0" fontId="3" fillId="16" borderId="9" xfId="0" applyFont="1" applyFill="1" applyBorder="1" applyAlignment="1">
      <alignment horizontal="center" vertical="center" wrapText="1"/>
    </xf>
    <xf numFmtId="0" fontId="3" fillId="18" borderId="1" xfId="0" applyFont="1" applyFill="1" applyBorder="1" applyAlignment="1">
      <alignment horizontal="center" vertical="center" wrapText="1"/>
    </xf>
    <xf numFmtId="0" fontId="3" fillId="18" borderId="8" xfId="0" applyFont="1" applyFill="1" applyBorder="1" applyAlignment="1">
      <alignment horizontal="center" vertical="center" wrapText="1"/>
    </xf>
    <xf numFmtId="0" fontId="3" fillId="18" borderId="9" xfId="0" applyFont="1" applyFill="1" applyBorder="1" applyAlignment="1">
      <alignment horizontal="center" vertical="center" wrapText="1"/>
    </xf>
    <xf numFmtId="0" fontId="1" fillId="20" borderId="5" xfId="0" applyFont="1" applyFill="1" applyBorder="1" applyAlignment="1">
      <alignment horizontal="center" vertical="center"/>
    </xf>
    <xf numFmtId="0" fontId="1" fillId="20" borderId="14" xfId="0" applyFont="1" applyFill="1" applyBorder="1" applyAlignment="1">
      <alignment horizontal="center" vertical="center"/>
    </xf>
    <xf numFmtId="0" fontId="1" fillId="20" borderId="16" xfId="0" applyFont="1" applyFill="1" applyBorder="1" applyAlignment="1">
      <alignment horizontal="center" vertical="center"/>
    </xf>
    <xf numFmtId="0" fontId="1" fillId="7" borderId="2" xfId="0" applyFont="1" applyFill="1" applyBorder="1" applyAlignment="1">
      <alignment horizontal="center" vertical="center"/>
    </xf>
    <xf numFmtId="0" fontId="1" fillId="7" borderId="31" xfId="0" applyFont="1" applyFill="1" applyBorder="1" applyAlignment="1">
      <alignment horizontal="center" vertical="center"/>
    </xf>
    <xf numFmtId="0" fontId="1" fillId="7" borderId="32" xfId="0" applyFont="1" applyFill="1" applyBorder="1" applyAlignment="1">
      <alignment horizontal="center" vertical="center"/>
    </xf>
    <xf numFmtId="0" fontId="3" fillId="6" borderId="8" xfId="0" applyFont="1" applyFill="1" applyBorder="1" applyAlignment="1">
      <alignment horizontal="center" vertical="center"/>
    </xf>
    <xf numFmtId="0" fontId="2" fillId="2" borderId="8" xfId="0" applyFont="1" applyFill="1" applyBorder="1" applyAlignment="1">
      <alignment horizontal="center" vertical="center"/>
    </xf>
    <xf numFmtId="0" fontId="2" fillId="3" borderId="8" xfId="0" applyFont="1" applyFill="1" applyBorder="1" applyAlignment="1">
      <alignment horizontal="center" vertical="center"/>
    </xf>
    <xf numFmtId="0" fontId="3" fillId="4" borderId="8" xfId="0" applyFont="1" applyFill="1" applyBorder="1" applyAlignment="1">
      <alignment horizontal="center" vertical="center"/>
    </xf>
    <xf numFmtId="0" fontId="3" fillId="5" borderId="10" xfId="0" applyFont="1" applyFill="1" applyBorder="1" applyAlignment="1">
      <alignment horizontal="center" vertical="center"/>
    </xf>
    <xf numFmtId="0" fontId="1" fillId="7" borderId="8" xfId="0" applyFont="1" applyFill="1" applyBorder="1" applyAlignment="1">
      <alignment horizontal="center" vertical="center"/>
    </xf>
    <xf numFmtId="0" fontId="1" fillId="7" borderId="9"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6" fillId="5"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7" fillId="0" borderId="0" xfId="0" applyFont="1" applyBorder="1"/>
    <xf numFmtId="0" fontId="9" fillId="5" borderId="32"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0" fillId="0" borderId="23" xfId="0" applyBorder="1"/>
    <xf numFmtId="0" fontId="7" fillId="0" borderId="24" xfId="0" applyFont="1" applyBorder="1"/>
    <xf numFmtId="0" fontId="6" fillId="5" borderId="9" xfId="0" applyFont="1" applyFill="1" applyBorder="1" applyAlignment="1">
      <alignment horizontal="center" vertical="center" wrapText="1"/>
    </xf>
    <xf numFmtId="0" fontId="0" fillId="0" borderId="25" xfId="0" applyBorder="1"/>
    <xf numFmtId="0" fontId="7" fillId="0" borderId="26" xfId="0" applyFont="1" applyBorder="1"/>
    <xf numFmtId="0" fontId="1" fillId="7" borderId="9" xfId="0" applyFont="1" applyFill="1" applyBorder="1" applyAlignment="1">
      <alignment horizontal="center" vertical="center" wrapText="1"/>
    </xf>
    <xf numFmtId="0" fontId="3" fillId="5" borderId="8" xfId="0" applyFont="1" applyFill="1" applyBorder="1" applyAlignment="1">
      <alignment horizontal="center" vertical="center"/>
    </xf>
    <xf numFmtId="164" fontId="0" fillId="0" borderId="9" xfId="0" applyNumberFormat="1" applyBorder="1" applyAlignment="1">
      <alignment horizontal="center" vertical="center" wrapText="1"/>
    </xf>
    <xf numFmtId="0" fontId="0" fillId="0" borderId="9" xfId="0" applyBorder="1" applyAlignment="1">
      <alignment horizontal="center" vertical="center" wrapText="1"/>
    </xf>
    <xf numFmtId="0" fontId="3" fillId="6" borderId="10" xfId="0" applyFont="1" applyFill="1" applyBorder="1" applyAlignment="1">
      <alignment horizontal="center" vertical="center"/>
    </xf>
    <xf numFmtId="0" fontId="0" fillId="0" borderId="12" xfId="0" applyBorder="1" applyAlignment="1">
      <alignment horizontal="center" vertical="center" wrapText="1"/>
    </xf>
    <xf numFmtId="0" fontId="2" fillId="0" borderId="11" xfId="0" applyFont="1" applyBorder="1" applyAlignment="1">
      <alignment horizontal="center" vertical="center" wrapText="1"/>
    </xf>
    <xf numFmtId="0" fontId="0" fillId="0" borderId="35" xfId="0"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9" xfId="0" applyBorder="1" applyAlignment="1">
      <alignment horizontal="left" vertical="center" wrapText="1"/>
    </xf>
    <xf numFmtId="0" fontId="2" fillId="5" borderId="8" xfId="0" applyFont="1" applyFill="1" applyBorder="1" applyAlignment="1">
      <alignment horizontal="center" vertical="center"/>
    </xf>
    <xf numFmtId="0" fontId="2" fillId="2" borderId="34"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35"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1" xfId="0" applyFont="1" applyFill="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1" fillId="5" borderId="8" xfId="0" applyFont="1" applyFill="1" applyBorder="1" applyAlignment="1">
      <alignment horizontal="center" vertical="center"/>
    </xf>
    <xf numFmtId="0" fontId="1" fillId="4" borderId="1" xfId="0" applyFont="1" applyFill="1" applyBorder="1" applyAlignment="1">
      <alignment horizontal="center" vertical="center"/>
    </xf>
    <xf numFmtId="0" fontId="13" fillId="0" borderId="9" xfId="0" applyFont="1" applyBorder="1" applyAlignment="1">
      <alignment horizontal="left" vertical="center" wrapText="1"/>
    </xf>
    <xf numFmtId="0" fontId="1" fillId="3" borderId="1" xfId="0" applyFont="1" applyFill="1" applyBorder="1" applyAlignment="1">
      <alignment horizontal="center" vertical="center"/>
    </xf>
    <xf numFmtId="0" fontId="1" fillId="4" borderId="8" xfId="0" applyFont="1" applyFill="1" applyBorder="1" applyAlignment="1">
      <alignment horizontal="center" vertical="center"/>
    </xf>
    <xf numFmtId="0" fontId="13" fillId="0" borderId="34" xfId="0" applyFont="1" applyBorder="1" applyAlignment="1">
      <alignment horizontal="center" vertical="center"/>
    </xf>
    <xf numFmtId="0" fontId="13" fillId="0" borderId="36" xfId="0" applyFont="1" applyBorder="1" applyAlignment="1">
      <alignment horizontal="center" vertical="center"/>
    </xf>
    <xf numFmtId="0" fontId="13" fillId="0" borderId="35" xfId="0" applyFont="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3" borderId="34" xfId="0" applyFont="1" applyFill="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3" fillId="10" borderId="3" xfId="0" applyFont="1" applyFill="1" applyBorder="1" applyAlignment="1">
      <alignment horizontal="center" vertical="center"/>
    </xf>
    <xf numFmtId="0" fontId="14" fillId="0" borderId="3"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3" fillId="18" borderId="38"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3" fillId="13" borderId="3" xfId="0" applyFont="1" applyFill="1" applyBorder="1" applyAlignment="1">
      <alignment horizontal="center" vertical="center" wrapText="1"/>
    </xf>
    <xf numFmtId="0" fontId="3" fillId="16" borderId="38"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9" xfId="0" applyFont="1" applyBorder="1" applyAlignment="1">
      <alignment horizontal="left"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44" fontId="14" fillId="0" borderId="1" xfId="1" applyFont="1" applyBorder="1" applyAlignment="1">
      <alignment horizontal="center" vertical="center" wrapText="1"/>
    </xf>
    <xf numFmtId="44" fontId="14" fillId="0" borderId="11" xfId="1" applyFont="1" applyBorder="1" applyAlignment="1">
      <alignment horizontal="center" vertical="center" wrapText="1"/>
    </xf>
    <xf numFmtId="0" fontId="3" fillId="14" borderId="1" xfId="0" applyFont="1" applyFill="1" applyBorder="1" applyAlignment="1">
      <alignment horizontal="center" vertical="center" wrapText="1"/>
    </xf>
    <xf numFmtId="0" fontId="0" fillId="0" borderId="0" xfId="0" applyAlignment="1">
      <alignment horizontal="center" vertical="center" wrapText="1"/>
    </xf>
    <xf numFmtId="0" fontId="14" fillId="25" borderId="8" xfId="0" applyFont="1" applyFill="1" applyBorder="1" applyAlignment="1">
      <alignment horizontal="center" vertical="center" wrapText="1"/>
    </xf>
    <xf numFmtId="0" fontId="14" fillId="25" borderId="1" xfId="0" applyFont="1" applyFill="1" applyBorder="1" applyAlignment="1">
      <alignment horizontal="center" vertical="center" wrapText="1"/>
    </xf>
    <xf numFmtId="0" fontId="14" fillId="26" borderId="1" xfId="0" applyFont="1" applyFill="1" applyBorder="1" applyAlignment="1">
      <alignment horizontal="center" vertical="center" wrapText="1"/>
    </xf>
    <xf numFmtId="0" fontId="14" fillId="26" borderId="9" xfId="0" applyFont="1" applyFill="1" applyBorder="1" applyAlignment="1">
      <alignment horizontal="center" vertical="center" wrapText="1"/>
    </xf>
    <xf numFmtId="165" fontId="14" fillId="0" borderId="9" xfId="0" applyNumberFormat="1" applyFont="1" applyBorder="1" applyAlignment="1">
      <alignment horizontal="center" vertical="center" wrapText="1"/>
    </xf>
    <xf numFmtId="0" fontId="3" fillId="26" borderId="35" xfId="0" applyFont="1" applyFill="1" applyBorder="1" applyAlignment="1">
      <alignment horizontal="center" vertical="center" wrapText="1"/>
    </xf>
    <xf numFmtId="0" fontId="14" fillId="0" borderId="1" xfId="0" applyFont="1" applyBorder="1" applyAlignment="1">
      <alignment horizontal="left" vertical="center" wrapText="1"/>
    </xf>
    <xf numFmtId="0" fontId="0" fillId="0" borderId="0" xfId="0" applyAlignment="1">
      <alignment horizontal="left" vertical="center" wrapText="1"/>
    </xf>
    <xf numFmtId="0" fontId="17" fillId="0" borderId="1" xfId="0" applyFont="1" applyBorder="1" applyAlignment="1">
      <alignment horizontal="left" vertical="center" wrapText="1"/>
    </xf>
    <xf numFmtId="0" fontId="14" fillId="26" borderId="14" xfId="0" applyFont="1" applyFill="1" applyBorder="1" applyAlignment="1">
      <alignment horizontal="center" vertical="center" wrapText="1"/>
    </xf>
    <xf numFmtId="0" fontId="21" fillId="9" borderId="44" xfId="0" applyFont="1" applyFill="1" applyBorder="1" applyAlignment="1">
      <alignment horizontal="center" vertical="center"/>
    </xf>
    <xf numFmtId="0" fontId="25" fillId="0" borderId="0" xfId="0" applyFont="1"/>
    <xf numFmtId="0" fontId="0" fillId="0" borderId="0" xfId="0" applyAlignment="1">
      <alignment vertical="center"/>
    </xf>
    <xf numFmtId="0" fontId="27" fillId="0" borderId="0" xfId="0" applyFont="1"/>
    <xf numFmtId="0" fontId="28" fillId="7" borderId="44" xfId="0" applyFont="1" applyFill="1" applyBorder="1" applyAlignment="1">
      <alignment horizontal="center" vertical="center" wrapText="1"/>
    </xf>
    <xf numFmtId="0" fontId="28" fillId="7" borderId="45" xfId="0" applyFont="1" applyFill="1" applyBorder="1" applyAlignment="1">
      <alignment horizontal="center" vertical="center" wrapText="1"/>
    </xf>
    <xf numFmtId="0" fontId="28" fillId="7" borderId="46"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7" fillId="0" borderId="0" xfId="0" applyFont="1" applyAlignment="1"/>
    <xf numFmtId="0" fontId="29" fillId="6" borderId="31" xfId="0" applyFont="1" applyFill="1" applyBorder="1" applyAlignment="1">
      <alignment horizontal="center" vertical="center"/>
    </xf>
    <xf numFmtId="0" fontId="24" fillId="2" borderId="8" xfId="0" applyFont="1" applyFill="1" applyBorder="1" applyAlignment="1">
      <alignment horizontal="center" vertical="center"/>
    </xf>
    <xf numFmtId="0" fontId="24" fillId="3" borderId="8" xfId="0" applyFont="1" applyFill="1" applyBorder="1" applyAlignment="1">
      <alignment horizontal="center" vertical="center"/>
    </xf>
    <xf numFmtId="0" fontId="29" fillId="4" borderId="8" xfId="0" applyFont="1" applyFill="1" applyBorder="1" applyAlignment="1">
      <alignment horizontal="center" vertical="center"/>
    </xf>
    <xf numFmtId="0" fontId="29" fillId="5" borderId="10" xfId="0" applyFont="1" applyFill="1" applyBorder="1" applyAlignment="1">
      <alignment horizontal="center" vertical="center"/>
    </xf>
    <xf numFmtId="0" fontId="28" fillId="7" borderId="40" xfId="0" applyFont="1" applyFill="1" applyBorder="1" applyAlignment="1">
      <alignment horizontal="center" vertical="center"/>
    </xf>
    <xf numFmtId="0" fontId="28" fillId="7" borderId="41" xfId="0" applyFont="1" applyFill="1" applyBorder="1" applyAlignment="1">
      <alignment horizontal="center" vertical="center"/>
    </xf>
    <xf numFmtId="49" fontId="25" fillId="0" borderId="9" xfId="0" applyNumberFormat="1" applyFont="1" applyBorder="1" applyAlignment="1">
      <alignment horizontal="center" vertical="center" wrapText="1"/>
    </xf>
    <xf numFmtId="49" fontId="25" fillId="0" borderId="12" xfId="0" applyNumberFormat="1" applyFont="1" applyBorder="1" applyAlignment="1">
      <alignment horizontal="center" vertical="center" wrapText="1"/>
    </xf>
    <xf numFmtId="0" fontId="29" fillId="5" borderId="2" xfId="0" applyFont="1" applyFill="1" applyBorder="1" applyAlignment="1">
      <alignment horizontal="center" vertical="center" wrapText="1"/>
    </xf>
    <xf numFmtId="0" fontId="25" fillId="0" borderId="0" xfId="0" applyFont="1" applyBorder="1"/>
    <xf numFmtId="0" fontId="29" fillId="4"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5" fillId="0" borderId="23" xfId="0" applyFont="1" applyBorder="1"/>
    <xf numFmtId="0" fontId="25" fillId="0" borderId="24" xfId="0" applyFont="1" applyBorder="1"/>
    <xf numFmtId="0" fontId="25" fillId="0" borderId="26" xfId="0" applyFont="1" applyBorder="1"/>
    <xf numFmtId="0" fontId="25" fillId="3" borderId="2"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5" borderId="3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28" fillId="7" borderId="40" xfId="0" applyFont="1" applyFill="1" applyBorder="1" applyAlignment="1">
      <alignment horizontal="center" wrapText="1"/>
    </xf>
    <xf numFmtId="0" fontId="28" fillId="7" borderId="42" xfId="0" applyFont="1" applyFill="1" applyBorder="1" applyAlignment="1">
      <alignment horizontal="center" vertical="top" wrapText="1"/>
    </xf>
    <xf numFmtId="0" fontId="28" fillId="7" borderId="42" xfId="0" applyFont="1" applyFill="1" applyBorder="1" applyAlignment="1">
      <alignment horizontal="center" wrapText="1"/>
    </xf>
    <xf numFmtId="0" fontId="28" fillId="7" borderId="41" xfId="0" applyFont="1" applyFill="1" applyBorder="1" applyAlignment="1">
      <alignment horizontal="center" wrapText="1"/>
    </xf>
    <xf numFmtId="0" fontId="24" fillId="3" borderId="10" xfId="0" applyFont="1" applyFill="1" applyBorder="1" applyAlignment="1">
      <alignment horizontal="center" vertical="center" wrapText="1"/>
    </xf>
    <xf numFmtId="0" fontId="24" fillId="4" borderId="40" xfId="0" applyFont="1" applyFill="1" applyBorder="1" applyAlignment="1">
      <alignment horizontal="center" vertical="center" wrapText="1"/>
    </xf>
    <xf numFmtId="0" fontId="0" fillId="8" borderId="28" xfId="0" applyFill="1" applyBorder="1" applyAlignment="1">
      <alignment vertical="center"/>
    </xf>
    <xf numFmtId="0" fontId="0" fillId="8" borderId="29" xfId="0" applyFill="1" applyBorder="1" applyAlignment="1">
      <alignment vertical="center"/>
    </xf>
    <xf numFmtId="0" fontId="0" fillId="8" borderId="30" xfId="0" applyFill="1" applyBorder="1" applyAlignment="1">
      <alignment vertical="center"/>
    </xf>
    <xf numFmtId="0" fontId="1" fillId="27" borderId="48" xfId="0" applyFont="1" applyFill="1" applyBorder="1" applyAlignment="1">
      <alignment horizontal="center"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165" fontId="14" fillId="0" borderId="12" xfId="0" applyNumberFormat="1" applyFont="1" applyBorder="1" applyAlignment="1">
      <alignment horizontal="center" vertical="center" wrapText="1"/>
    </xf>
    <xf numFmtId="165" fontId="14" fillId="0" borderId="49" xfId="0" applyNumberFormat="1" applyFont="1" applyBorder="1" applyAlignment="1">
      <alignment horizontal="center" vertical="center" wrapText="1"/>
    </xf>
    <xf numFmtId="165" fontId="14" fillId="0" borderId="50" xfId="0" applyNumberFormat="1" applyFont="1" applyBorder="1" applyAlignment="1">
      <alignment horizontal="center" vertical="center" wrapText="1"/>
    </xf>
    <xf numFmtId="0" fontId="0" fillId="8" borderId="1" xfId="0" applyFill="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wrapText="1"/>
    </xf>
    <xf numFmtId="166" fontId="14" fillId="0" borderId="9" xfId="0" applyNumberFormat="1" applyFont="1" applyBorder="1" applyAlignment="1">
      <alignment horizontal="center" vertical="center" wrapText="1"/>
    </xf>
    <xf numFmtId="166" fontId="14" fillId="0" borderId="12"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33" fillId="0" borderId="0" xfId="0" applyFont="1" applyAlignment="1">
      <alignment horizontal="center" vertical="center" textRotation="90" wrapText="1"/>
    </xf>
    <xf numFmtId="0" fontId="14" fillId="0" borderId="1" xfId="0"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0" fontId="12" fillId="0" borderId="28" xfId="0" applyFont="1" applyBorder="1" applyAlignment="1">
      <alignment horizontal="center"/>
    </xf>
    <xf numFmtId="0" fontId="12" fillId="0" borderId="29" xfId="0" applyFont="1" applyBorder="1" applyAlignment="1">
      <alignment horizontal="center"/>
    </xf>
    <xf numFmtId="0" fontId="12" fillId="0" borderId="30" xfId="0" applyFont="1" applyBorder="1" applyAlignment="1">
      <alignment horizontal="center"/>
    </xf>
    <xf numFmtId="0" fontId="5" fillId="8" borderId="33" xfId="0" applyFont="1" applyFill="1" applyBorder="1" applyAlignment="1">
      <alignment horizontal="center" vertical="center" textRotation="90"/>
    </xf>
    <xf numFmtId="0" fontId="5" fillId="8" borderId="31" xfId="0" applyFont="1" applyFill="1" applyBorder="1" applyAlignment="1">
      <alignment horizontal="center" vertical="center" textRotation="90"/>
    </xf>
    <xf numFmtId="0" fontId="4" fillId="8" borderId="18" xfId="0" applyFont="1" applyFill="1" applyBorder="1" applyAlignment="1">
      <alignment horizontal="center"/>
    </xf>
    <xf numFmtId="0" fontId="4" fillId="8" borderId="19" xfId="0" applyFont="1" applyFill="1" applyBorder="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1" fillId="19" borderId="20" xfId="0" applyFont="1" applyFill="1" applyBorder="1" applyAlignment="1">
      <alignment horizontal="center" vertical="center"/>
    </xf>
    <xf numFmtId="0" fontId="11" fillId="19" borderId="21" xfId="0" applyFont="1" applyFill="1" applyBorder="1" applyAlignment="1">
      <alignment horizontal="center" vertical="center"/>
    </xf>
    <xf numFmtId="0" fontId="11" fillId="19" borderId="22" xfId="0" applyFont="1" applyFill="1" applyBorder="1" applyAlignment="1">
      <alignment horizontal="center" vertical="center"/>
    </xf>
    <xf numFmtId="0" fontId="11" fillId="19" borderId="23" xfId="0" applyFont="1" applyFill="1" applyBorder="1" applyAlignment="1">
      <alignment horizontal="center" vertical="center"/>
    </xf>
    <xf numFmtId="0" fontId="11" fillId="19" borderId="0" xfId="0" applyFont="1" applyFill="1" applyBorder="1" applyAlignment="1">
      <alignment horizontal="center" vertical="center"/>
    </xf>
    <xf numFmtId="0" fontId="11" fillId="19" borderId="24" xfId="0" applyFont="1" applyFill="1" applyBorder="1" applyAlignment="1">
      <alignment horizontal="center" vertical="center"/>
    </xf>
    <xf numFmtId="0" fontId="11" fillId="19" borderId="25" xfId="0" applyFont="1" applyFill="1" applyBorder="1" applyAlignment="1">
      <alignment horizontal="center" vertical="center"/>
    </xf>
    <xf numFmtId="0" fontId="11" fillId="19" borderId="26" xfId="0" applyFont="1" applyFill="1" applyBorder="1" applyAlignment="1">
      <alignment horizontal="center" vertical="center"/>
    </xf>
    <xf numFmtId="0" fontId="11" fillId="19" borderId="27" xfId="0" applyFont="1" applyFill="1" applyBorder="1" applyAlignment="1">
      <alignment horizontal="center" vertical="center"/>
    </xf>
    <xf numFmtId="0" fontId="1" fillId="15" borderId="5"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7" borderId="5" xfId="0" applyFont="1" applyFill="1" applyBorder="1" applyAlignment="1">
      <alignment horizontal="center" vertical="center" wrapText="1"/>
    </xf>
    <xf numFmtId="0" fontId="1" fillId="17" borderId="6"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 fillId="9" borderId="5" xfId="0" applyFont="1" applyFill="1" applyBorder="1" applyAlignment="1">
      <alignment horizontal="center" vertical="center"/>
    </xf>
    <xf numFmtId="0" fontId="1" fillId="9" borderId="6" xfId="0" applyFont="1" applyFill="1" applyBorder="1" applyAlignment="1">
      <alignment horizontal="center" vertical="center"/>
    </xf>
    <xf numFmtId="0" fontId="1" fillId="9" borderId="7" xfId="0" applyFont="1" applyFill="1" applyBorder="1" applyAlignment="1">
      <alignment horizontal="center" vertical="center"/>
    </xf>
    <xf numFmtId="0" fontId="1" fillId="12" borderId="5" xfId="0" applyFont="1" applyFill="1" applyBorder="1" applyAlignment="1">
      <alignment horizontal="center" vertical="center" wrapText="1"/>
    </xf>
    <xf numFmtId="0" fontId="1" fillId="12" borderId="7"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3" fillId="0" borderId="13"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3" fillId="14" borderId="1" xfId="0" applyFont="1" applyFill="1" applyBorder="1" applyAlignment="1">
      <alignment horizontal="center" vertical="center" wrapText="1"/>
    </xf>
    <xf numFmtId="0" fontId="1" fillId="12" borderId="20"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1" fillId="11" borderId="40" xfId="0" applyFont="1" applyFill="1" applyBorder="1" applyAlignment="1">
      <alignment horizontal="center" vertical="center" wrapText="1"/>
    </xf>
    <xf numFmtId="0" fontId="1" fillId="11" borderId="42" xfId="0" applyFont="1" applyFill="1" applyBorder="1" applyAlignment="1">
      <alignment horizontal="center" vertical="center" wrapText="1"/>
    </xf>
    <xf numFmtId="0" fontId="1" fillId="11" borderId="41"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1" fillId="15" borderId="42" xfId="0" applyFont="1" applyFill="1" applyBorder="1" applyAlignment="1">
      <alignment horizontal="center" vertical="center" wrapText="1"/>
    </xf>
    <xf numFmtId="0" fontId="1" fillId="15" borderId="41" xfId="0" applyFont="1" applyFill="1" applyBorder="1" applyAlignment="1">
      <alignment horizontal="center" vertical="center" wrapText="1"/>
    </xf>
    <xf numFmtId="0" fontId="3" fillId="28" borderId="51" xfId="0" applyFont="1" applyFill="1" applyBorder="1" applyAlignment="1">
      <alignment horizontal="center" vertical="center" wrapText="1"/>
    </xf>
    <xf numFmtId="0" fontId="3" fillId="28" borderId="52" xfId="0" applyFont="1" applyFill="1" applyBorder="1" applyAlignment="1">
      <alignment horizontal="center" vertical="center" wrapText="1"/>
    </xf>
    <xf numFmtId="0" fontId="1" fillId="23" borderId="40" xfId="0" applyFont="1" applyFill="1" applyBorder="1" applyAlignment="1">
      <alignment horizontal="center" vertical="center" wrapText="1"/>
    </xf>
    <xf numFmtId="0" fontId="1" fillId="23" borderId="42" xfId="0" applyFont="1" applyFill="1" applyBorder="1" applyAlignment="1">
      <alignment horizontal="center" vertical="center" wrapText="1"/>
    </xf>
    <xf numFmtId="0" fontId="1" fillId="23" borderId="13" xfId="0" applyFont="1" applyFill="1" applyBorder="1" applyAlignment="1">
      <alignment horizontal="center" vertical="center" wrapText="1"/>
    </xf>
    <xf numFmtId="0" fontId="1" fillId="23" borderId="41"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3" fillId="26" borderId="3" xfId="0" applyFont="1" applyFill="1" applyBorder="1" applyAlignment="1">
      <alignment horizontal="center" vertical="center" wrapText="1"/>
    </xf>
    <xf numFmtId="0" fontId="3" fillId="26" borderId="9" xfId="0" applyFont="1" applyFill="1" applyBorder="1" applyAlignment="1">
      <alignment horizontal="center" vertical="center" wrapText="1"/>
    </xf>
    <xf numFmtId="0" fontId="3" fillId="24" borderId="8" xfId="0" applyFont="1" applyFill="1" applyBorder="1" applyAlignment="1">
      <alignment horizontal="center" vertical="center"/>
    </xf>
    <xf numFmtId="0" fontId="3" fillId="24" borderId="1" xfId="0" applyFont="1" applyFill="1" applyBorder="1" applyAlignment="1">
      <alignment horizontal="center" vertical="center"/>
    </xf>
    <xf numFmtId="0" fontId="3" fillId="24" borderId="9" xfId="0" applyFont="1" applyFill="1" applyBorder="1" applyAlignment="1">
      <alignment horizontal="center" vertical="center"/>
    </xf>
    <xf numFmtId="0" fontId="3" fillId="26" borderId="8" xfId="0" applyFont="1" applyFill="1" applyBorder="1" applyAlignment="1">
      <alignment horizontal="center" vertical="center" wrapText="1"/>
    </xf>
    <xf numFmtId="0" fontId="1" fillId="22" borderId="40" xfId="0" applyFont="1" applyFill="1" applyBorder="1" applyAlignment="1">
      <alignment horizontal="center" vertical="center" wrapText="1"/>
    </xf>
    <xf numFmtId="0" fontId="1" fillId="22" borderId="42" xfId="0" applyFont="1" applyFill="1" applyBorder="1" applyAlignment="1">
      <alignment horizontal="center" vertical="center" wrapText="1"/>
    </xf>
    <xf numFmtId="0" fontId="1" fillId="22" borderId="41" xfId="0" applyFont="1" applyFill="1" applyBorder="1" applyAlignment="1">
      <alignment horizontal="center" vertical="center" wrapText="1"/>
    </xf>
    <xf numFmtId="0" fontId="3" fillId="25" borderId="8"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20" fillId="0" borderId="47" xfId="0" applyFont="1" applyBorder="1" applyAlignment="1">
      <alignment horizontal="left" vertical="center" wrapText="1" indent="2"/>
    </xf>
    <xf numFmtId="0" fontId="20" fillId="0" borderId="30" xfId="0" applyFont="1" applyBorder="1" applyAlignment="1">
      <alignment horizontal="left" vertical="center" wrapText="1" indent="2"/>
    </xf>
    <xf numFmtId="0" fontId="34" fillId="0" borderId="28" xfId="0" applyFont="1" applyBorder="1" applyAlignment="1">
      <alignment horizontal="center" vertical="center" wrapText="1"/>
    </xf>
    <xf numFmtId="0" fontId="34" fillId="0" borderId="30" xfId="0" applyFont="1" applyBorder="1" applyAlignment="1">
      <alignment horizontal="center" vertical="center" wrapText="1"/>
    </xf>
    <xf numFmtId="0" fontId="3" fillId="25" borderId="36" xfId="0" applyFont="1" applyFill="1" applyBorder="1" applyAlignment="1">
      <alignment horizontal="center" vertical="center" wrapText="1"/>
    </xf>
    <xf numFmtId="0" fontId="3" fillId="25" borderId="32" xfId="0" applyFont="1" applyFill="1" applyBorder="1" applyAlignment="1">
      <alignment horizontal="center" vertical="center" wrapText="1"/>
    </xf>
    <xf numFmtId="0" fontId="1" fillId="21" borderId="40" xfId="0" applyFont="1" applyFill="1" applyBorder="1" applyAlignment="1">
      <alignment horizontal="center" vertical="center"/>
    </xf>
    <xf numFmtId="0" fontId="1" fillId="21" borderId="42" xfId="0" applyFont="1" applyFill="1" applyBorder="1" applyAlignment="1">
      <alignment horizontal="center" vertical="center"/>
    </xf>
    <xf numFmtId="0" fontId="1" fillId="21" borderId="41" xfId="0" applyFont="1" applyFill="1" applyBorder="1" applyAlignment="1">
      <alignment horizontal="center" vertical="center"/>
    </xf>
    <xf numFmtId="0" fontId="14" fillId="0" borderId="42"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 fillId="15" borderId="40" xfId="0" applyFont="1" applyFill="1" applyBorder="1" applyAlignment="1">
      <alignment horizontal="center" vertical="center" wrapText="1"/>
    </xf>
    <xf numFmtId="0" fontId="16" fillId="19" borderId="1" xfId="0" applyFont="1" applyFill="1" applyBorder="1" applyAlignment="1">
      <alignment horizontal="center" vertical="center" wrapText="1"/>
    </xf>
    <xf numFmtId="0" fontId="24" fillId="0" borderId="28" xfId="0" applyFont="1" applyBorder="1" applyAlignment="1">
      <alignment horizontal="center"/>
    </xf>
    <xf numFmtId="0" fontId="24" fillId="0" borderId="29" xfId="0" applyFont="1" applyBorder="1" applyAlignment="1">
      <alignment horizontal="center"/>
    </xf>
    <xf numFmtId="0" fontId="24" fillId="0" borderId="30" xfId="0" applyFont="1" applyBorder="1" applyAlignment="1">
      <alignment horizontal="center"/>
    </xf>
    <xf numFmtId="0" fontId="28" fillId="7" borderId="33" xfId="0" applyFont="1" applyFill="1" applyBorder="1" applyAlignment="1">
      <alignment horizontal="center" vertical="center" textRotation="90"/>
    </xf>
    <xf numFmtId="0" fontId="28" fillId="7" borderId="31" xfId="0" applyFont="1" applyFill="1" applyBorder="1" applyAlignment="1">
      <alignment horizontal="center" vertical="center" textRotation="90"/>
    </xf>
    <xf numFmtId="0" fontId="28" fillId="7" borderId="18" xfId="0" applyFont="1" applyFill="1" applyBorder="1" applyAlignment="1">
      <alignment horizontal="center"/>
    </xf>
    <xf numFmtId="0" fontId="28" fillId="7" borderId="19" xfId="0" applyFont="1" applyFill="1" applyBorder="1" applyAlignment="1">
      <alignment horizontal="center"/>
    </xf>
    <xf numFmtId="0" fontId="25" fillId="0" borderId="23" xfId="0" applyFont="1" applyBorder="1" applyAlignment="1">
      <alignment horizontal="center"/>
    </xf>
    <xf numFmtId="0" fontId="25" fillId="0" borderId="0" xfId="0" applyFont="1" applyBorder="1" applyAlignment="1">
      <alignment horizontal="center"/>
    </xf>
    <xf numFmtId="0" fontId="25" fillId="0" borderId="25" xfId="0" applyFont="1" applyBorder="1" applyAlignment="1">
      <alignment horizontal="center"/>
    </xf>
    <xf numFmtId="0" fontId="25" fillId="0" borderId="26" xfId="0" applyFont="1" applyBorder="1" applyAlignment="1">
      <alignment horizontal="center"/>
    </xf>
    <xf numFmtId="0" fontId="25" fillId="0" borderId="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 xfId="0" applyFont="1" applyBorder="1" applyAlignment="1">
      <alignment horizontal="justify" vertical="center" wrapText="1"/>
    </xf>
    <xf numFmtId="0" fontId="25" fillId="0" borderId="11" xfId="0" applyFont="1" applyBorder="1" applyAlignment="1">
      <alignment horizontal="justify" vertical="center" wrapText="1"/>
    </xf>
    <xf numFmtId="0" fontId="25" fillId="0" borderId="9"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2" xfId="0" applyFont="1" applyBorder="1" applyAlignment="1">
      <alignment horizontal="justify" vertical="center" wrapText="1"/>
    </xf>
    <xf numFmtId="0" fontId="25" fillId="0" borderId="41" xfId="0" applyFont="1" applyBorder="1" applyAlignment="1">
      <alignment horizontal="center" vertical="center" wrapText="1"/>
    </xf>
    <xf numFmtId="0" fontId="3" fillId="24" borderId="1" xfId="0" applyFont="1" applyFill="1" applyBorder="1" applyAlignment="1">
      <alignment horizontal="center" vertical="center" wrapText="1"/>
    </xf>
    <xf numFmtId="0" fontId="3" fillId="24" borderId="9" xfId="0" applyFont="1" applyFill="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1" fillId="9" borderId="28" xfId="0" applyFont="1" applyFill="1" applyBorder="1" applyAlignment="1">
      <alignment horizontal="center" vertical="center"/>
    </xf>
    <xf numFmtId="0" fontId="21" fillId="9" borderId="29" xfId="0" applyFont="1" applyFill="1" applyBorder="1" applyAlignment="1">
      <alignment horizontal="center" vertical="center"/>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1" fillId="21" borderId="40" xfId="0" applyFont="1" applyFill="1" applyBorder="1" applyAlignment="1">
      <alignment horizontal="center" vertical="center" wrapText="1"/>
    </xf>
    <xf numFmtId="0" fontId="1" fillId="21" borderId="42" xfId="0" applyFont="1" applyFill="1" applyBorder="1" applyAlignment="1">
      <alignment horizontal="center" vertical="center" wrapText="1"/>
    </xf>
    <xf numFmtId="0" fontId="1" fillId="21" borderId="41" xfId="0" applyFont="1" applyFill="1" applyBorder="1" applyAlignment="1">
      <alignment horizontal="center" vertical="center" wrapText="1"/>
    </xf>
    <xf numFmtId="0" fontId="3" fillId="24" borderId="8" xfId="0" applyFont="1" applyFill="1" applyBorder="1" applyAlignment="1">
      <alignment horizontal="center" vertical="center" wrapText="1"/>
    </xf>
  </cellXfs>
  <cellStyles count="2">
    <cellStyle name="Moeda" xfId="1" builtinId="4"/>
    <cellStyle name="Normal" xfId="0" builtinId="0"/>
  </cellStyles>
  <dxfs count="314">
    <dxf>
      <fill>
        <patternFill>
          <bgColor rgb="FFFF0000"/>
        </patternFill>
      </fill>
    </dxf>
    <dxf>
      <fill>
        <patternFill>
          <bgColor theme="9" tint="-0.24994659260841701"/>
        </patternFill>
      </fill>
    </dxf>
    <dxf>
      <fill>
        <patternFill>
          <bgColor rgb="FFFFFF00"/>
        </patternFill>
      </fill>
    </dxf>
    <dxf>
      <fill>
        <patternFill>
          <bgColor rgb="FF33CC33"/>
        </patternFill>
      </fill>
    </dxf>
    <dxf>
      <fill>
        <patternFill>
          <bgColor theme="1" tint="4.9989318521683403E-2"/>
        </patternFill>
      </fill>
    </dxf>
    <dxf>
      <fill>
        <patternFill>
          <bgColor theme="1" tint="4.9989318521683403E-2"/>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ill>
        <patternFill>
          <bgColor theme="1" tint="4.9989318521683403E-2"/>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ill>
        <patternFill>
          <bgColor theme="1" tint="4.9989318521683403E-2"/>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ill>
        <patternFill>
          <bgColor theme="1" tint="4.9989318521683403E-2"/>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rgb="FFFF000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33CC33"/>
        </patternFill>
      </fill>
    </dxf>
    <dxf>
      <fill>
        <patternFill>
          <bgColor rgb="FF00B0F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theme="0"/>
      </font>
      <fill>
        <patternFill>
          <bgColor theme="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theme="9" tint="-0.24994659260841701"/>
        </patternFill>
      </fill>
    </dxf>
    <dxf>
      <font>
        <color auto="1"/>
      </font>
      <fill>
        <patternFill>
          <bgColor rgb="FFFF000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theme="0"/>
      </font>
      <fill>
        <patternFill>
          <bgColor theme="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theme="0"/>
      </font>
      <fill>
        <patternFill>
          <bgColor theme="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theme="9" tint="-0.24994659260841701"/>
        </patternFill>
      </fill>
    </dxf>
    <dxf>
      <font>
        <color auto="1"/>
      </font>
      <fill>
        <patternFill>
          <bgColor rgb="FFFF000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theme="9" tint="-0.24994659260841701"/>
        </patternFill>
      </fill>
    </dxf>
    <dxf>
      <font>
        <color auto="1"/>
      </font>
      <fill>
        <patternFill>
          <bgColor rgb="FFFF000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ill>
        <patternFill>
          <bgColor theme="1" tint="4.9989318521683403E-2"/>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ill>
        <patternFill>
          <bgColor theme="1" tint="4.9989318521683403E-2"/>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ill>
        <patternFill>
          <bgColor theme="1" tint="4.9989318521683403E-2"/>
        </patternFill>
      </fill>
    </dxf>
    <dxf>
      <fill>
        <patternFill>
          <bgColor theme="1" tint="4.9989318521683403E-2"/>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ill>
        <patternFill>
          <bgColor theme="1" tint="4.9989318521683403E-2"/>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ill>
        <patternFill>
          <bgColor theme="1" tint="4.9989318521683403E-2"/>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ill>
        <patternFill>
          <bgColor theme="1" tint="4.9989318521683403E-2"/>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ill>
        <patternFill>
          <bgColor rgb="FFFF0000"/>
        </patternFill>
      </fill>
    </dxf>
    <dxf>
      <fill>
        <patternFill>
          <bgColor theme="9" tint="-0.24994659260841701"/>
        </patternFill>
      </fill>
    </dxf>
    <dxf>
      <fill>
        <patternFill>
          <bgColor rgb="FFFFFF00"/>
        </patternFill>
      </fill>
    </dxf>
    <dxf>
      <fill>
        <patternFill>
          <bgColor rgb="FF33CC33"/>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rgb="FFFF000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33CC33"/>
        </patternFill>
      </fill>
    </dxf>
    <dxf>
      <fill>
        <patternFill>
          <bgColor rgb="FF00B0F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theme="0"/>
      </font>
      <fill>
        <patternFill>
          <bgColor theme="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theme="0"/>
      </font>
      <fill>
        <patternFill>
          <bgColor theme="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theme="9" tint="-0.24994659260841701"/>
        </patternFill>
      </fill>
    </dxf>
    <dxf>
      <font>
        <color auto="1"/>
      </font>
      <fill>
        <patternFill>
          <bgColor rgb="FFFF000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rgb="FFFFFF00"/>
        </patternFill>
      </fill>
    </dxf>
    <dxf>
      <font>
        <color auto="1"/>
      </font>
      <fill>
        <patternFill>
          <bgColor rgb="FF00B050"/>
        </patternFill>
      </fill>
    </dxf>
    <dxf>
      <fill>
        <patternFill>
          <bgColor rgb="FF00B0F0"/>
        </patternFill>
      </fill>
    </dxf>
    <dxf>
      <font>
        <color auto="1"/>
      </font>
      <fill>
        <patternFill>
          <bgColor theme="9" tint="-0.24994659260841701"/>
        </patternFill>
      </fill>
    </dxf>
    <dxf>
      <font>
        <color auto="1"/>
      </font>
      <fill>
        <patternFill>
          <bgColor rgb="FFFF0000"/>
        </patternFill>
      </fill>
    </dxf>
    <dxf>
      <font>
        <color auto="1"/>
      </font>
      <fill>
        <patternFill>
          <bgColor rgb="FFFF0000"/>
        </patternFill>
      </fill>
    </dxf>
    <dxf>
      <font>
        <color auto="1"/>
      </font>
      <fill>
        <patternFill>
          <bgColor theme="9" tint="-0.24994659260841701"/>
        </patternFill>
      </fill>
    </dxf>
    <dxf>
      <font>
        <color auto="1"/>
      </font>
      <fill>
        <patternFill>
          <bgColor rgb="FFFFFF00"/>
        </patternFill>
      </fill>
    </dxf>
    <dxf>
      <font>
        <color auto="1"/>
      </font>
      <fill>
        <patternFill>
          <bgColor rgb="FF00B050"/>
        </patternFill>
      </fill>
    </dxf>
    <dxf>
      <fill>
        <patternFill>
          <bgColor rgb="FF00B0F0"/>
        </patternFill>
      </fill>
    </dxf>
  </dxfs>
  <tableStyles count="0" defaultTableStyle="TableStyleMedium9" defaultPivotStyle="PivotStyleLight16"/>
  <colors>
    <mruColors>
      <color rgb="FFFF0066"/>
      <color rgb="FFD7E5F5"/>
      <color rgb="FF5690D6"/>
      <color rgb="FF4685D2"/>
      <color rgb="FF33CC33"/>
      <color rgb="FF000099"/>
      <color rgb="FF0000FF"/>
      <color rgb="FFA8C6EA"/>
      <color rgb="FFD0E0F4"/>
      <color rgb="FF327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321464</xdr:colOff>
      <xdr:row>1</xdr:row>
      <xdr:rowOff>49054</xdr:rowOff>
    </xdr:from>
    <xdr:to>
      <xdr:col>1</xdr:col>
      <xdr:colOff>678656</xdr:colOff>
      <xdr:row>1</xdr:row>
      <xdr:rowOff>476249</xdr:rowOff>
    </xdr:to>
    <xdr:pic>
      <xdr:nvPicPr>
        <xdr:cNvPr id="6" name="Picture 2" descr="Resultado de imagem para logo ufpa"/>
        <xdr:cNvPicPr>
          <a:picLocks noChangeAspect="1" noChangeArrowheads="1"/>
        </xdr:cNvPicPr>
      </xdr:nvPicPr>
      <xdr:blipFill>
        <a:blip xmlns:r="http://schemas.openxmlformats.org/officeDocument/2006/relationships" r:embed="rId1" cstate="print"/>
        <a:srcRect/>
        <a:stretch>
          <a:fillRect/>
        </a:stretch>
      </xdr:blipFill>
      <xdr:spPr bwMode="auto">
        <a:xfrm>
          <a:off x="535777" y="180023"/>
          <a:ext cx="357192" cy="42719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245839</xdr:rowOff>
    </xdr:from>
    <xdr:to>
      <xdr:col>2</xdr:col>
      <xdr:colOff>483359</xdr:colOff>
      <xdr:row>1</xdr:row>
      <xdr:rowOff>1535907</xdr:rowOff>
    </xdr:to>
    <xdr:pic>
      <xdr:nvPicPr>
        <xdr:cNvPr id="2" name="Picture 2" descr="Resultado de imagem para logo ufpa"/>
        <xdr:cNvPicPr>
          <a:picLocks noChangeAspect="1" noChangeArrowheads="1"/>
        </xdr:cNvPicPr>
      </xdr:nvPicPr>
      <xdr:blipFill>
        <a:blip xmlns:r="http://schemas.openxmlformats.org/officeDocument/2006/relationships" r:embed="rId1" cstate="print"/>
        <a:srcRect/>
        <a:stretch>
          <a:fillRect/>
        </a:stretch>
      </xdr:blipFill>
      <xdr:spPr bwMode="auto">
        <a:xfrm>
          <a:off x="309563" y="436339"/>
          <a:ext cx="1078671" cy="1290068"/>
        </a:xfrm>
        <a:prstGeom prst="rect">
          <a:avLst/>
        </a:prstGeom>
        <a:noFill/>
      </xdr:spPr>
    </xdr:pic>
    <xdr:clientData/>
  </xdr:twoCellAnchor>
  <xdr:twoCellAnchor editAs="oneCell">
    <xdr:from>
      <xdr:col>6</xdr:col>
      <xdr:colOff>16202</xdr:colOff>
      <xdr:row>0</xdr:row>
      <xdr:rowOff>142875</xdr:rowOff>
    </xdr:from>
    <xdr:to>
      <xdr:col>12</xdr:col>
      <xdr:colOff>762000</xdr:colOff>
      <xdr:row>3</xdr:row>
      <xdr:rowOff>478146</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897765" y="142875"/>
          <a:ext cx="4293860" cy="2442677"/>
        </a:xfrm>
        <a:prstGeom prst="rect">
          <a:avLst/>
        </a:prstGeom>
        <a:noFill/>
        <a:ln w="9525">
          <a:noFill/>
          <a:miter lim="800000"/>
          <a:headEnd/>
          <a:tailEnd/>
        </a:ln>
        <a:effectLst/>
      </xdr:spPr>
    </xdr:pic>
    <xdr:clientData/>
  </xdr:twoCellAnchor>
  <xdr:twoCellAnchor editAs="oneCell">
    <xdr:from>
      <xdr:col>12</xdr:col>
      <xdr:colOff>706663</xdr:colOff>
      <xdr:row>0</xdr:row>
      <xdr:rowOff>142875</xdr:rowOff>
    </xdr:from>
    <xdr:to>
      <xdr:col>17</xdr:col>
      <xdr:colOff>1021579</xdr:colOff>
      <xdr:row>3</xdr:row>
      <xdr:rowOff>464344</xdr:rowOff>
    </xdr:to>
    <xdr:pic>
      <xdr:nvPicPr>
        <xdr:cNvPr id="4"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9136288" y="142875"/>
          <a:ext cx="4267791" cy="2428875"/>
        </a:xfrm>
        <a:prstGeom prst="rect">
          <a:avLst/>
        </a:prstGeom>
        <a:noFill/>
        <a:ln w="9525">
          <a:noFill/>
          <a:miter lim="800000"/>
          <a:headEnd/>
          <a:tailEnd/>
        </a:ln>
        <a:effectLst/>
      </xdr:spPr>
    </xdr:pic>
    <xdr:clientData/>
  </xdr:twoCellAnchor>
  <xdr:twoCellAnchor editAs="oneCell">
    <xdr:from>
      <xdr:col>17</xdr:col>
      <xdr:colOff>985533</xdr:colOff>
      <xdr:row>0</xdr:row>
      <xdr:rowOff>136570</xdr:rowOff>
    </xdr:from>
    <xdr:to>
      <xdr:col>21</xdr:col>
      <xdr:colOff>95251</xdr:colOff>
      <xdr:row>2</xdr:row>
      <xdr:rowOff>86586</xdr:rowOff>
    </xdr:to>
    <xdr:pic>
      <xdr:nvPicPr>
        <xdr:cNvPr id="5"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13368033" y="136570"/>
          <a:ext cx="3455499" cy="1950266"/>
        </a:xfrm>
        <a:prstGeom prst="rect">
          <a:avLst/>
        </a:prstGeom>
        <a:noFill/>
        <a:ln w="9525">
          <a:noFill/>
          <a:miter lim="800000"/>
          <a:headEnd/>
          <a:tailEn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76199</xdr:rowOff>
    </xdr:from>
    <xdr:to>
      <xdr:col>9</xdr:col>
      <xdr:colOff>485775</xdr:colOff>
      <xdr:row>17</xdr:row>
      <xdr:rowOff>139714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42875" y="76199"/>
          <a:ext cx="5829300" cy="3302015"/>
        </a:xfrm>
        <a:prstGeom prst="rect">
          <a:avLst/>
        </a:prstGeom>
        <a:noFill/>
        <a:ln w="9525">
          <a:noFill/>
          <a:miter lim="800000"/>
          <a:headEnd/>
          <a:tailEnd/>
        </a:ln>
        <a:effectLst/>
      </xdr:spPr>
    </xdr:pic>
    <xdr:clientData/>
  </xdr:twoCellAnchor>
  <xdr:twoCellAnchor editAs="oneCell">
    <xdr:from>
      <xdr:col>10</xdr:col>
      <xdr:colOff>142875</xdr:colOff>
      <xdr:row>0</xdr:row>
      <xdr:rowOff>66674</xdr:rowOff>
    </xdr:from>
    <xdr:to>
      <xdr:col>19</xdr:col>
      <xdr:colOff>473739</xdr:colOff>
      <xdr:row>17</xdr:row>
      <xdr:rowOff>138881</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238875" y="66674"/>
          <a:ext cx="5817264" cy="3310707"/>
        </a:xfrm>
        <a:prstGeom prst="rect">
          <a:avLst/>
        </a:prstGeom>
        <a:noFill/>
        <a:ln w="9525">
          <a:noFill/>
          <a:miter lim="800000"/>
          <a:headEnd/>
          <a:tailEnd/>
        </a:ln>
        <a:effec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
  <sheetViews>
    <sheetView showGridLines="0" zoomScale="120" zoomScaleNormal="120" workbookViewId="0">
      <selection activeCell="F10" sqref="F10"/>
    </sheetView>
  </sheetViews>
  <sheetFormatPr defaultRowHeight="15" x14ac:dyDescent="0.25"/>
  <cols>
    <col min="2" max="2" width="21" customWidth="1"/>
    <col min="3" max="3" width="68.28515625" customWidth="1"/>
    <col min="4" max="4" width="13" customWidth="1"/>
  </cols>
  <sheetData>
    <row r="1" spans="2:4" ht="15.75" thickBot="1" x14ac:dyDescent="0.3"/>
    <row r="2" spans="2:4" ht="20.25" thickBot="1" x14ac:dyDescent="0.35">
      <c r="B2" s="225" t="s">
        <v>119</v>
      </c>
      <c r="C2" s="226"/>
      <c r="D2" s="227"/>
    </row>
    <row r="3" spans="2:4" x14ac:dyDescent="0.25">
      <c r="B3" s="39" t="s">
        <v>0</v>
      </c>
      <c r="C3" s="38" t="s">
        <v>1</v>
      </c>
      <c r="D3" s="40" t="s">
        <v>2</v>
      </c>
    </row>
    <row r="4" spans="2:4" ht="33.75" customHeight="1" x14ac:dyDescent="0.25">
      <c r="B4" s="41" t="s">
        <v>11</v>
      </c>
      <c r="C4" s="2" t="s">
        <v>6</v>
      </c>
      <c r="D4" s="14">
        <v>1</v>
      </c>
    </row>
    <row r="5" spans="2:4" ht="33.75" customHeight="1" x14ac:dyDescent="0.25">
      <c r="B5" s="42" t="s">
        <v>3</v>
      </c>
      <c r="C5" s="2" t="s">
        <v>7</v>
      </c>
      <c r="D5" s="14">
        <v>2</v>
      </c>
    </row>
    <row r="6" spans="2:4" ht="33.75" customHeight="1" x14ac:dyDescent="0.25">
      <c r="B6" s="43" t="s">
        <v>4</v>
      </c>
      <c r="C6" s="2" t="s">
        <v>8</v>
      </c>
      <c r="D6" s="14">
        <v>5</v>
      </c>
    </row>
    <row r="7" spans="2:4" ht="33.75" customHeight="1" x14ac:dyDescent="0.25">
      <c r="B7" s="44" t="s">
        <v>5</v>
      </c>
      <c r="C7" s="2" t="s">
        <v>9</v>
      </c>
      <c r="D7" s="14">
        <v>8</v>
      </c>
    </row>
    <row r="8" spans="2:4" ht="33.75" customHeight="1" thickBot="1" x14ac:dyDescent="0.3">
      <c r="B8" s="45" t="s">
        <v>12</v>
      </c>
      <c r="C8" s="16" t="s">
        <v>10</v>
      </c>
      <c r="D8" s="18">
        <v>10</v>
      </c>
    </row>
  </sheetData>
  <mergeCells count="1">
    <mergeCell ref="B2:D2"/>
  </mergeCell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5"/>
  <sheetViews>
    <sheetView showGridLines="0" zoomScale="90" zoomScaleNormal="90" workbookViewId="0">
      <pane xSplit="2" ySplit="9" topLeftCell="C10" activePane="bottomRight" state="frozen"/>
      <selection pane="topRight" activeCell="C1" sqref="C1"/>
      <selection pane="bottomLeft" activeCell="A10" sqref="A10"/>
      <selection pane="bottomRight" activeCell="D11" sqref="D11"/>
    </sheetView>
  </sheetViews>
  <sheetFormatPr defaultRowHeight="15" x14ac:dyDescent="0.25"/>
  <cols>
    <col min="1" max="1" width="3.28515625" customWidth="1"/>
    <col min="2" max="2" width="31.28515625" customWidth="1"/>
    <col min="3" max="3" width="17.140625" customWidth="1"/>
    <col min="4" max="4" width="23.140625" customWidth="1"/>
    <col min="5" max="5" width="19.28515625" customWidth="1"/>
    <col min="6" max="6" width="15.5703125" customWidth="1"/>
    <col min="7" max="7" width="9.85546875" customWidth="1"/>
    <col min="8" max="8" width="11.85546875" customWidth="1"/>
    <col min="9" max="9" width="25.42578125" customWidth="1"/>
    <col min="10" max="10" width="13.85546875" customWidth="1"/>
    <col min="11" max="13" width="13" customWidth="1"/>
    <col min="14" max="14" width="17.7109375" customWidth="1"/>
    <col min="15" max="15" width="21.42578125" customWidth="1"/>
    <col min="16" max="22" width="20.42578125" customWidth="1"/>
  </cols>
  <sheetData>
    <row r="1" spans="2:22" ht="15.75" thickBot="1" x14ac:dyDescent="0.3"/>
    <row r="2" spans="2:22" ht="30" customHeight="1" x14ac:dyDescent="0.25">
      <c r="B2" s="35" t="s">
        <v>115</v>
      </c>
      <c r="C2" s="273" t="s">
        <v>182</v>
      </c>
      <c r="D2" s="274"/>
      <c r="E2" s="274"/>
      <c r="F2" s="274"/>
      <c r="G2" s="274"/>
      <c r="H2" s="274"/>
      <c r="I2" s="274"/>
      <c r="J2" s="274"/>
      <c r="K2" s="275"/>
      <c r="M2" s="235" t="s">
        <v>114</v>
      </c>
      <c r="N2" s="236"/>
      <c r="O2" s="236"/>
      <c r="P2" s="236"/>
      <c r="Q2" s="236"/>
      <c r="R2" s="236"/>
      <c r="S2" s="236"/>
      <c r="T2" s="236"/>
      <c r="U2" s="236"/>
      <c r="V2" s="237"/>
    </row>
    <row r="3" spans="2:22" ht="30" customHeight="1" x14ac:dyDescent="0.25">
      <c r="B3" s="36" t="s">
        <v>116</v>
      </c>
      <c r="C3" s="276" t="s">
        <v>183</v>
      </c>
      <c r="D3" s="277"/>
      <c r="E3" s="277"/>
      <c r="F3" s="277"/>
      <c r="G3" s="277"/>
      <c r="H3" s="277"/>
      <c r="I3" s="277"/>
      <c r="J3" s="277"/>
      <c r="K3" s="278"/>
      <c r="M3" s="238"/>
      <c r="N3" s="239"/>
      <c r="O3" s="239"/>
      <c r="P3" s="239"/>
      <c r="Q3" s="239"/>
      <c r="R3" s="239"/>
      <c r="S3" s="239"/>
      <c r="T3" s="239"/>
      <c r="U3" s="239"/>
      <c r="V3" s="240"/>
    </row>
    <row r="4" spans="2:22" ht="30" customHeight="1" x14ac:dyDescent="0.25">
      <c r="B4" s="36" t="s">
        <v>117</v>
      </c>
      <c r="C4" s="276" t="s">
        <v>184</v>
      </c>
      <c r="D4" s="277"/>
      <c r="E4" s="277"/>
      <c r="F4" s="277"/>
      <c r="G4" s="277"/>
      <c r="H4" s="277"/>
      <c r="I4" s="277"/>
      <c r="J4" s="277"/>
      <c r="K4" s="278"/>
      <c r="M4" s="238"/>
      <c r="N4" s="239"/>
      <c r="O4" s="239"/>
      <c r="P4" s="239"/>
      <c r="Q4" s="239"/>
      <c r="R4" s="239"/>
      <c r="S4" s="239"/>
      <c r="T4" s="239"/>
      <c r="U4" s="239"/>
      <c r="V4" s="240"/>
    </row>
    <row r="5" spans="2:22" ht="30" customHeight="1" thickBot="1" x14ac:dyDescent="0.3">
      <c r="B5" s="37" t="s">
        <v>118</v>
      </c>
      <c r="C5" s="279" t="s">
        <v>185</v>
      </c>
      <c r="D5" s="280"/>
      <c r="E5" s="280"/>
      <c r="F5" s="280"/>
      <c r="G5" s="280"/>
      <c r="H5" s="280"/>
      <c r="I5" s="280"/>
      <c r="J5" s="280"/>
      <c r="K5" s="281"/>
      <c r="M5" s="241"/>
      <c r="N5" s="242"/>
      <c r="O5" s="242"/>
      <c r="P5" s="242"/>
      <c r="Q5" s="242"/>
      <c r="R5" s="242"/>
      <c r="S5" s="242"/>
      <c r="T5" s="242"/>
      <c r="U5" s="242"/>
      <c r="V5" s="243"/>
    </row>
    <row r="7" spans="2:22" ht="15.75" thickBot="1" x14ac:dyDescent="0.3"/>
    <row r="8" spans="2:22" ht="30" customHeight="1" x14ac:dyDescent="0.25">
      <c r="B8" s="250" t="s">
        <v>109</v>
      </c>
      <c r="C8" s="251"/>
      <c r="D8" s="251"/>
      <c r="E8" s="252"/>
      <c r="F8" s="253" t="s">
        <v>108</v>
      </c>
      <c r="G8" s="254"/>
      <c r="H8" s="255" t="s">
        <v>107</v>
      </c>
      <c r="I8" s="256"/>
      <c r="J8" s="256"/>
      <c r="K8" s="257"/>
      <c r="L8" s="244" t="s">
        <v>106</v>
      </c>
      <c r="M8" s="245"/>
      <c r="N8" s="245"/>
      <c r="O8" s="246"/>
      <c r="P8" s="247" t="s">
        <v>110</v>
      </c>
      <c r="Q8" s="248"/>
      <c r="R8" s="248"/>
      <c r="S8" s="248"/>
      <c r="T8" s="248"/>
      <c r="U8" s="248"/>
      <c r="V8" s="249"/>
    </row>
    <row r="9" spans="2:22" ht="45" x14ac:dyDescent="0.25">
      <c r="B9" s="19" t="s">
        <v>88</v>
      </c>
      <c r="C9" s="20" t="s">
        <v>89</v>
      </c>
      <c r="D9" s="20" t="s">
        <v>90</v>
      </c>
      <c r="E9" s="21" t="s">
        <v>91</v>
      </c>
      <c r="F9" s="22" t="s">
        <v>92</v>
      </c>
      <c r="G9" s="23" t="s">
        <v>93</v>
      </c>
      <c r="H9" s="27" t="s">
        <v>94</v>
      </c>
      <c r="I9" s="26" t="s">
        <v>111</v>
      </c>
      <c r="J9" s="26" t="s">
        <v>112</v>
      </c>
      <c r="K9" s="28" t="s">
        <v>95</v>
      </c>
      <c r="L9" s="30" t="s">
        <v>96</v>
      </c>
      <c r="M9" s="29" t="s">
        <v>97</v>
      </c>
      <c r="N9" s="29" t="s">
        <v>113</v>
      </c>
      <c r="O9" s="31" t="s">
        <v>98</v>
      </c>
      <c r="P9" s="33" t="s">
        <v>99</v>
      </c>
      <c r="Q9" s="32" t="s">
        <v>100</v>
      </c>
      <c r="R9" s="32" t="s">
        <v>101</v>
      </c>
      <c r="S9" s="32" t="s">
        <v>102</v>
      </c>
      <c r="T9" s="32" t="s">
        <v>103</v>
      </c>
      <c r="U9" s="32" t="s">
        <v>104</v>
      </c>
      <c r="V9" s="34" t="s">
        <v>105</v>
      </c>
    </row>
    <row r="10" spans="2:22" ht="90" x14ac:dyDescent="0.25">
      <c r="B10" s="88" t="s">
        <v>125</v>
      </c>
      <c r="C10" s="86" t="s">
        <v>136</v>
      </c>
      <c r="D10" s="86" t="s">
        <v>139</v>
      </c>
      <c r="E10" s="87" t="s">
        <v>143</v>
      </c>
      <c r="F10" s="103">
        <v>8</v>
      </c>
      <c r="G10" s="104">
        <v>10</v>
      </c>
      <c r="H10" s="103">
        <f t="shared" ref="H10:H15" si="0">F10*G10</f>
        <v>80</v>
      </c>
      <c r="I10" s="86" t="s">
        <v>150</v>
      </c>
      <c r="J10" s="105">
        <v>0.8</v>
      </c>
      <c r="K10" s="104">
        <f>H10*J10</f>
        <v>64</v>
      </c>
      <c r="L10" s="106" t="s">
        <v>155</v>
      </c>
      <c r="M10" s="107" t="s">
        <v>156</v>
      </c>
      <c r="N10" s="105" t="s">
        <v>161</v>
      </c>
      <c r="O10" s="108" t="s">
        <v>151</v>
      </c>
      <c r="P10" s="85" t="s">
        <v>167</v>
      </c>
      <c r="Q10" s="86" t="s">
        <v>168</v>
      </c>
      <c r="R10" s="86" t="s">
        <v>177</v>
      </c>
      <c r="S10" s="86" t="s">
        <v>135</v>
      </c>
      <c r="T10" s="86" t="s">
        <v>178</v>
      </c>
      <c r="U10" s="86" t="s">
        <v>179</v>
      </c>
      <c r="V10" s="87" t="s">
        <v>180</v>
      </c>
    </row>
    <row r="11" spans="2:22" ht="75" x14ac:dyDescent="0.25">
      <c r="B11" s="85" t="s">
        <v>126</v>
      </c>
      <c r="C11" s="86" t="s">
        <v>136</v>
      </c>
      <c r="D11" s="86" t="s">
        <v>140</v>
      </c>
      <c r="E11" s="87" t="s">
        <v>144</v>
      </c>
      <c r="F11" s="103">
        <v>10</v>
      </c>
      <c r="G11" s="104">
        <v>8</v>
      </c>
      <c r="H11" s="103">
        <f t="shared" si="0"/>
        <v>80</v>
      </c>
      <c r="I11" s="86" t="s">
        <v>149</v>
      </c>
      <c r="J11" s="105">
        <v>0.4</v>
      </c>
      <c r="K11" s="104">
        <f>H11*J11</f>
        <v>32</v>
      </c>
      <c r="L11" s="106" t="s">
        <v>155</v>
      </c>
      <c r="M11" s="109" t="s">
        <v>158</v>
      </c>
      <c r="N11" s="105" t="s">
        <v>163</v>
      </c>
      <c r="O11" s="87" t="s">
        <v>162</v>
      </c>
      <c r="P11" s="85" t="s">
        <v>167</v>
      </c>
      <c r="Q11" s="86" t="s">
        <v>168</v>
      </c>
      <c r="R11" s="86" t="s">
        <v>173</v>
      </c>
      <c r="S11" s="86" t="s">
        <v>135</v>
      </c>
      <c r="T11" s="86" t="s">
        <v>174</v>
      </c>
      <c r="U11" s="86" t="s">
        <v>134</v>
      </c>
      <c r="V11" s="87" t="s">
        <v>175</v>
      </c>
    </row>
    <row r="12" spans="2:22" ht="98.25" customHeight="1" x14ac:dyDescent="0.25">
      <c r="B12" s="85" t="s">
        <v>127</v>
      </c>
      <c r="C12" s="86" t="s">
        <v>136</v>
      </c>
      <c r="D12" s="86" t="s">
        <v>141</v>
      </c>
      <c r="E12" s="87" t="s">
        <v>145</v>
      </c>
      <c r="F12" s="103">
        <v>5</v>
      </c>
      <c r="G12" s="104">
        <v>8</v>
      </c>
      <c r="H12" s="103">
        <f t="shared" si="0"/>
        <v>40</v>
      </c>
      <c r="I12" s="86" t="s">
        <v>152</v>
      </c>
      <c r="J12" s="105">
        <v>1</v>
      </c>
      <c r="K12" s="104">
        <f>H12*J12</f>
        <v>40</v>
      </c>
      <c r="L12" s="110" t="s">
        <v>156</v>
      </c>
      <c r="M12" s="107" t="s">
        <v>156</v>
      </c>
      <c r="N12" s="105" t="s">
        <v>164</v>
      </c>
      <c r="O12" s="87" t="s">
        <v>165</v>
      </c>
      <c r="P12" s="85" t="s">
        <v>167</v>
      </c>
      <c r="Q12" s="86" t="s">
        <v>168</v>
      </c>
      <c r="R12" s="86" t="s">
        <v>171</v>
      </c>
      <c r="S12" s="86" t="s">
        <v>135</v>
      </c>
      <c r="T12" s="86" t="s">
        <v>172</v>
      </c>
      <c r="U12" s="86" t="s">
        <v>134</v>
      </c>
      <c r="V12" s="87" t="s">
        <v>181</v>
      </c>
    </row>
    <row r="13" spans="2:22" ht="75.75" customHeight="1" x14ac:dyDescent="0.25">
      <c r="B13" s="88" t="s">
        <v>128</v>
      </c>
      <c r="C13" s="89" t="s">
        <v>137</v>
      </c>
      <c r="D13" s="86" t="s">
        <v>131</v>
      </c>
      <c r="E13" s="90" t="s">
        <v>146</v>
      </c>
      <c r="F13" s="111">
        <v>1</v>
      </c>
      <c r="G13" s="112">
        <v>8</v>
      </c>
      <c r="H13" s="103">
        <f t="shared" si="0"/>
        <v>8</v>
      </c>
      <c r="I13" s="86" t="s">
        <v>152</v>
      </c>
      <c r="J13" s="113">
        <v>1</v>
      </c>
      <c r="K13" s="104">
        <f>H13*J13</f>
        <v>8</v>
      </c>
      <c r="L13" s="114" t="s">
        <v>157</v>
      </c>
      <c r="M13" s="115" t="s">
        <v>157</v>
      </c>
      <c r="N13" s="113" t="s">
        <v>79</v>
      </c>
      <c r="O13" s="87" t="s">
        <v>166</v>
      </c>
      <c r="P13" s="85" t="s">
        <v>170</v>
      </c>
      <c r="Q13" s="86" t="s">
        <v>160</v>
      </c>
      <c r="R13" s="86" t="s">
        <v>160</v>
      </c>
      <c r="S13" s="86" t="s">
        <v>160</v>
      </c>
      <c r="T13" s="86" t="s">
        <v>160</v>
      </c>
      <c r="U13" s="86" t="s">
        <v>160</v>
      </c>
      <c r="V13" s="90" t="s">
        <v>160</v>
      </c>
    </row>
    <row r="14" spans="2:22" ht="132.75" customHeight="1" x14ac:dyDescent="0.25">
      <c r="B14" s="88" t="s">
        <v>129</v>
      </c>
      <c r="C14" s="89" t="s">
        <v>136</v>
      </c>
      <c r="D14" s="89" t="s">
        <v>142</v>
      </c>
      <c r="E14" s="90" t="s">
        <v>147</v>
      </c>
      <c r="F14" s="111">
        <v>2</v>
      </c>
      <c r="G14" s="112">
        <v>10</v>
      </c>
      <c r="H14" s="103">
        <f t="shared" si="0"/>
        <v>20</v>
      </c>
      <c r="I14" s="89" t="s">
        <v>159</v>
      </c>
      <c r="J14" s="113">
        <v>0.2</v>
      </c>
      <c r="K14" s="104">
        <f>H14*J14</f>
        <v>4</v>
      </c>
      <c r="L14" s="116" t="s">
        <v>158</v>
      </c>
      <c r="M14" s="115" t="s">
        <v>157</v>
      </c>
      <c r="N14" s="113" t="s">
        <v>79</v>
      </c>
      <c r="O14" s="87" t="s">
        <v>160</v>
      </c>
      <c r="P14" s="85" t="s">
        <v>170</v>
      </c>
      <c r="Q14" s="86" t="s">
        <v>160</v>
      </c>
      <c r="R14" s="86" t="s">
        <v>160</v>
      </c>
      <c r="S14" s="86" t="s">
        <v>160</v>
      </c>
      <c r="T14" s="86" t="s">
        <v>160</v>
      </c>
      <c r="U14" s="86" t="s">
        <v>160</v>
      </c>
      <c r="V14" s="90" t="s">
        <v>160</v>
      </c>
    </row>
    <row r="15" spans="2:22" ht="90" customHeight="1" thickBot="1" x14ac:dyDescent="0.3">
      <c r="B15" s="91" t="s">
        <v>130</v>
      </c>
      <c r="C15" s="92" t="s">
        <v>138</v>
      </c>
      <c r="D15" s="92" t="s">
        <v>132</v>
      </c>
      <c r="E15" s="93" t="s">
        <v>148</v>
      </c>
      <c r="F15" s="117">
        <v>5</v>
      </c>
      <c r="G15" s="118">
        <v>5</v>
      </c>
      <c r="H15" s="117">
        <f t="shared" si="0"/>
        <v>25</v>
      </c>
      <c r="I15" s="92" t="s">
        <v>153</v>
      </c>
      <c r="J15" s="119">
        <v>1</v>
      </c>
      <c r="K15" s="118">
        <f>J15*H15</f>
        <v>25</v>
      </c>
      <c r="L15" s="120" t="s">
        <v>158</v>
      </c>
      <c r="M15" s="121" t="s">
        <v>158</v>
      </c>
      <c r="N15" s="119" t="s">
        <v>163</v>
      </c>
      <c r="O15" s="118" t="s">
        <v>154</v>
      </c>
      <c r="P15" s="91" t="s">
        <v>167</v>
      </c>
      <c r="Q15" s="92" t="s">
        <v>168</v>
      </c>
      <c r="R15" s="92" t="s">
        <v>133</v>
      </c>
      <c r="S15" s="92" t="s">
        <v>135</v>
      </c>
      <c r="T15" s="92" t="s">
        <v>176</v>
      </c>
      <c r="U15" s="92" t="s">
        <v>134</v>
      </c>
      <c r="V15" s="93" t="s">
        <v>169</v>
      </c>
    </row>
  </sheetData>
  <mergeCells count="10">
    <mergeCell ref="B8:E8"/>
    <mergeCell ref="F8:G8"/>
    <mergeCell ref="H8:K8"/>
    <mergeCell ref="L8:O8"/>
    <mergeCell ref="P8:V8"/>
    <mergeCell ref="C2:K2"/>
    <mergeCell ref="M2:V5"/>
    <mergeCell ref="C3:K3"/>
    <mergeCell ref="C4:K4"/>
    <mergeCell ref="C5:K5"/>
  </mergeCells>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5"/>
  <sheetViews>
    <sheetView showGridLines="0" view="pageBreakPreview" zoomScale="60" zoomScaleNormal="80" workbookViewId="0">
      <pane xSplit="2" ySplit="9" topLeftCell="C10" activePane="bottomRight" state="frozen"/>
      <selection pane="topRight" activeCell="C1" sqref="C1"/>
      <selection pane="bottomLeft" activeCell="A10" sqref="A10"/>
      <selection pane="bottomRight" activeCell="B10" sqref="B10"/>
    </sheetView>
  </sheetViews>
  <sheetFormatPr defaultRowHeight="15" x14ac:dyDescent="0.25"/>
  <cols>
    <col min="1" max="1" width="3.28515625" customWidth="1"/>
    <col min="2" max="2" width="31.28515625" customWidth="1"/>
    <col min="3" max="3" width="17.140625" customWidth="1"/>
    <col min="4" max="4" width="23.140625" customWidth="1"/>
    <col min="5" max="5" width="19.28515625" customWidth="1"/>
    <col min="6" max="6" width="15.5703125" customWidth="1"/>
    <col min="7" max="7" width="9.85546875" customWidth="1"/>
    <col min="8" max="8" width="11.85546875" customWidth="1"/>
    <col min="9" max="9" width="25.42578125" customWidth="1"/>
    <col min="10" max="11" width="13.85546875" customWidth="1"/>
    <col min="12" max="14" width="13" customWidth="1"/>
    <col min="15" max="15" width="17.7109375" customWidth="1"/>
    <col min="16" max="16" width="21.42578125" customWidth="1"/>
    <col min="17" max="23" width="20.42578125" customWidth="1"/>
  </cols>
  <sheetData>
    <row r="1" spans="2:23" ht="15.75" thickBot="1" x14ac:dyDescent="0.3"/>
    <row r="2" spans="2:23" ht="30" customHeight="1" x14ac:dyDescent="0.25">
      <c r="B2" s="35" t="s">
        <v>115</v>
      </c>
      <c r="C2" s="264" t="s">
        <v>182</v>
      </c>
      <c r="D2" s="265"/>
      <c r="E2" s="265"/>
      <c r="F2" s="265"/>
      <c r="G2" s="265"/>
      <c r="H2" s="265"/>
      <c r="I2" s="265"/>
      <c r="J2" s="265"/>
      <c r="K2" s="265"/>
      <c r="L2" s="266"/>
      <c r="N2" s="235" t="s">
        <v>114</v>
      </c>
      <c r="O2" s="236"/>
      <c r="P2" s="236"/>
      <c r="Q2" s="236"/>
      <c r="R2" s="236"/>
      <c r="S2" s="236"/>
      <c r="T2" s="236"/>
      <c r="U2" s="236"/>
      <c r="V2" s="236"/>
      <c r="W2" s="237"/>
    </row>
    <row r="3" spans="2:23" ht="30" customHeight="1" x14ac:dyDescent="0.25">
      <c r="B3" s="36" t="s">
        <v>116</v>
      </c>
      <c r="C3" s="267" t="s">
        <v>183</v>
      </c>
      <c r="D3" s="268"/>
      <c r="E3" s="268"/>
      <c r="F3" s="268"/>
      <c r="G3" s="268"/>
      <c r="H3" s="268"/>
      <c r="I3" s="268"/>
      <c r="J3" s="268"/>
      <c r="K3" s="268"/>
      <c r="L3" s="269"/>
      <c r="N3" s="238"/>
      <c r="O3" s="239"/>
      <c r="P3" s="239"/>
      <c r="Q3" s="239"/>
      <c r="R3" s="239"/>
      <c r="S3" s="239"/>
      <c r="T3" s="239"/>
      <c r="U3" s="239"/>
      <c r="V3" s="239"/>
      <c r="W3" s="240"/>
    </row>
    <row r="4" spans="2:23" ht="30" customHeight="1" x14ac:dyDescent="0.25">
      <c r="B4" s="36" t="s">
        <v>117</v>
      </c>
      <c r="C4" s="267" t="s">
        <v>184</v>
      </c>
      <c r="D4" s="268"/>
      <c r="E4" s="268"/>
      <c r="F4" s="268"/>
      <c r="G4" s="268"/>
      <c r="H4" s="268"/>
      <c r="I4" s="268"/>
      <c r="J4" s="268"/>
      <c r="K4" s="268"/>
      <c r="L4" s="269"/>
      <c r="N4" s="238"/>
      <c r="O4" s="239"/>
      <c r="P4" s="239"/>
      <c r="Q4" s="239"/>
      <c r="R4" s="239"/>
      <c r="S4" s="239"/>
      <c r="T4" s="239"/>
      <c r="U4" s="239"/>
      <c r="V4" s="239"/>
      <c r="W4" s="240"/>
    </row>
    <row r="5" spans="2:23" ht="30" customHeight="1" thickBot="1" x14ac:dyDescent="0.3">
      <c r="B5" s="37" t="s">
        <v>118</v>
      </c>
      <c r="C5" s="270" t="s">
        <v>185</v>
      </c>
      <c r="D5" s="271"/>
      <c r="E5" s="271"/>
      <c r="F5" s="271"/>
      <c r="G5" s="271"/>
      <c r="H5" s="271"/>
      <c r="I5" s="271"/>
      <c r="J5" s="271"/>
      <c r="K5" s="271"/>
      <c r="L5" s="272"/>
      <c r="N5" s="241"/>
      <c r="O5" s="242"/>
      <c r="P5" s="242"/>
      <c r="Q5" s="242"/>
      <c r="R5" s="242"/>
      <c r="S5" s="242"/>
      <c r="T5" s="242"/>
      <c r="U5" s="242"/>
      <c r="V5" s="242"/>
      <c r="W5" s="243"/>
    </row>
    <row r="7" spans="2:23" ht="15.75" thickBot="1" x14ac:dyDescent="0.3"/>
    <row r="8" spans="2:23" ht="30" customHeight="1" x14ac:dyDescent="0.25">
      <c r="B8" s="250" t="s">
        <v>109</v>
      </c>
      <c r="C8" s="251"/>
      <c r="D8" s="251"/>
      <c r="E8" s="252"/>
      <c r="F8" s="283" t="s">
        <v>108</v>
      </c>
      <c r="G8" s="284"/>
      <c r="H8" s="285" t="s">
        <v>107</v>
      </c>
      <c r="I8" s="286"/>
      <c r="J8" s="286"/>
      <c r="K8" s="286"/>
      <c r="L8" s="287"/>
      <c r="M8" s="288" t="s">
        <v>106</v>
      </c>
      <c r="N8" s="289"/>
      <c r="O8" s="289"/>
      <c r="P8" s="290"/>
      <c r="Q8" s="248" t="s">
        <v>110</v>
      </c>
      <c r="R8" s="248"/>
      <c r="S8" s="248"/>
      <c r="T8" s="248"/>
      <c r="U8" s="248"/>
      <c r="V8" s="248"/>
      <c r="W8" s="249"/>
    </row>
    <row r="9" spans="2:23" ht="45" x14ac:dyDescent="0.25">
      <c r="B9" s="19" t="s">
        <v>88</v>
      </c>
      <c r="C9" s="20" t="s">
        <v>89</v>
      </c>
      <c r="D9" s="20" t="s">
        <v>90</v>
      </c>
      <c r="E9" s="122" t="s">
        <v>91</v>
      </c>
      <c r="F9" s="22" t="s">
        <v>92</v>
      </c>
      <c r="G9" s="133" t="s">
        <v>93</v>
      </c>
      <c r="H9" s="27" t="s">
        <v>94</v>
      </c>
      <c r="I9" s="26" t="s">
        <v>111</v>
      </c>
      <c r="J9" s="282" t="s">
        <v>112</v>
      </c>
      <c r="K9" s="282"/>
      <c r="L9" s="28" t="s">
        <v>95</v>
      </c>
      <c r="M9" s="134" t="s">
        <v>96</v>
      </c>
      <c r="N9" s="29" t="s">
        <v>97</v>
      </c>
      <c r="O9" s="29" t="s">
        <v>113</v>
      </c>
      <c r="P9" s="31" t="s">
        <v>98</v>
      </c>
      <c r="Q9" s="130" t="s">
        <v>99</v>
      </c>
      <c r="R9" s="32" t="s">
        <v>100</v>
      </c>
      <c r="S9" s="32" t="s">
        <v>101</v>
      </c>
      <c r="T9" s="32" t="s">
        <v>102</v>
      </c>
      <c r="U9" s="32" t="s">
        <v>103</v>
      </c>
      <c r="V9" s="32" t="s">
        <v>104</v>
      </c>
      <c r="W9" s="34" t="s">
        <v>105</v>
      </c>
    </row>
    <row r="10" spans="2:23" ht="90" x14ac:dyDescent="0.25">
      <c r="B10" s="79" t="s">
        <v>125</v>
      </c>
      <c r="C10" s="77" t="s">
        <v>136</v>
      </c>
      <c r="D10" s="77" t="s">
        <v>139</v>
      </c>
      <c r="E10" s="123" t="s">
        <v>143</v>
      </c>
      <c r="F10" s="24">
        <v>8</v>
      </c>
      <c r="G10" s="128">
        <v>10</v>
      </c>
      <c r="H10" s="24">
        <f>IF(G10=0,"",F10*G10)</f>
        <v>80</v>
      </c>
      <c r="I10" s="2" t="s">
        <v>150</v>
      </c>
      <c r="J10" s="1">
        <v>0.8</v>
      </c>
      <c r="K10" s="1" t="str">
        <f>IF(J10=1,"Inexistente",IF(J10=0.8,"Fraco",IF(J10=0.6,"Mediano",IF(J10=0.4,"Satisfatório",IF(J10=0.2,"Forte",0)))))</f>
        <v>Fraco</v>
      </c>
      <c r="L10" s="14">
        <f>IF(G10=0,"",H10*J10)</f>
        <v>64</v>
      </c>
      <c r="M10" s="126" t="str">
        <f>IF(G10=0,"",IF(H10&lt;9.99,"RB",IF(H10&lt;39.99,"RM",IF(H10&lt;79.99,"RA",IF(H10&lt;101,"RE")))))</f>
        <v>RE</v>
      </c>
      <c r="N10" s="1" t="str">
        <f>IF(G10=0,"",IF(L10&lt;9.99,"RB",IF(L10&lt;39.99,"RM",IF(L10&lt;79.99,"RA",IF(L10&lt;101,"RE")))))</f>
        <v>RA</v>
      </c>
      <c r="O10" s="1" t="s">
        <v>161</v>
      </c>
      <c r="P10" s="94" t="s">
        <v>151</v>
      </c>
      <c r="Q10" s="131" t="s">
        <v>167</v>
      </c>
      <c r="R10" s="2" t="s">
        <v>168</v>
      </c>
      <c r="S10" s="2" t="s">
        <v>177</v>
      </c>
      <c r="T10" s="2" t="s">
        <v>135</v>
      </c>
      <c r="U10" s="2" t="s">
        <v>178</v>
      </c>
      <c r="V10" s="2" t="s">
        <v>179</v>
      </c>
      <c r="W10" s="67" t="s">
        <v>180</v>
      </c>
    </row>
    <row r="11" spans="2:23" ht="75" x14ac:dyDescent="0.25">
      <c r="B11" s="76" t="s">
        <v>126</v>
      </c>
      <c r="C11" s="77" t="s">
        <v>136</v>
      </c>
      <c r="D11" s="77" t="s">
        <v>140</v>
      </c>
      <c r="E11" s="123" t="s">
        <v>144</v>
      </c>
      <c r="F11" s="24">
        <v>10</v>
      </c>
      <c r="G11" s="128">
        <v>8</v>
      </c>
      <c r="H11" s="24">
        <f>IF(G11=0,"",F11*G11)</f>
        <v>80</v>
      </c>
      <c r="I11" s="2" t="s">
        <v>149</v>
      </c>
      <c r="J11" s="1">
        <v>0.4</v>
      </c>
      <c r="K11" s="1" t="str">
        <f t="shared" ref="K11:K14" si="0">IF(J11=1,"Inexistente",IF(J11=0.8,"Fraco",IF(J11=0.6,"Mediano",IF(J11=0.4,"Satisfatório",IF(J11=0.2,"Forte",0)))))</f>
        <v>Satisfatório</v>
      </c>
      <c r="L11" s="14">
        <f t="shared" ref="L11:L15" si="1">IF(G11=0,"",H11*J11)</f>
        <v>32</v>
      </c>
      <c r="M11" s="126" t="str">
        <f t="shared" ref="M11:M15" si="2">IF(G11=0,"",IF(H11&lt;9.99,"RB",IF(H11&lt;39.99,"RM",IF(H11&lt;79.99,"RA",IF(H11&lt;101,"RE")))))</f>
        <v>RE</v>
      </c>
      <c r="N11" s="1" t="str">
        <f t="shared" ref="N11:N15" si="3">IF(G11=0,"",IF(L11&lt;9.99,"RB",IF(L11&lt;39.99,"RM",IF(L11&lt;79.99,"RA",IF(L11&lt;101,"RE")))))</f>
        <v>RM</v>
      </c>
      <c r="O11" s="1" t="s">
        <v>163</v>
      </c>
      <c r="P11" s="67" t="s">
        <v>162</v>
      </c>
      <c r="Q11" s="131" t="s">
        <v>167</v>
      </c>
      <c r="R11" s="2" t="s">
        <v>168</v>
      </c>
      <c r="S11" s="2" t="s">
        <v>173</v>
      </c>
      <c r="T11" s="2" t="s">
        <v>135</v>
      </c>
      <c r="U11" s="2" t="s">
        <v>174</v>
      </c>
      <c r="V11" s="2" t="s">
        <v>134</v>
      </c>
      <c r="W11" s="67" t="s">
        <v>175</v>
      </c>
    </row>
    <row r="12" spans="2:23" ht="98.25" customHeight="1" x14ac:dyDescent="0.25">
      <c r="B12" s="76" t="s">
        <v>127</v>
      </c>
      <c r="C12" s="77" t="s">
        <v>136</v>
      </c>
      <c r="D12" s="77" t="s">
        <v>141</v>
      </c>
      <c r="E12" s="123" t="s">
        <v>145</v>
      </c>
      <c r="F12" s="24">
        <v>5</v>
      </c>
      <c r="G12" s="128">
        <v>8</v>
      </c>
      <c r="H12" s="24">
        <f>IF(G12=0,"",F12*G12)</f>
        <v>40</v>
      </c>
      <c r="I12" s="2" t="s">
        <v>152</v>
      </c>
      <c r="J12" s="1">
        <v>1</v>
      </c>
      <c r="K12" s="1" t="str">
        <f t="shared" si="0"/>
        <v>Inexistente</v>
      </c>
      <c r="L12" s="14">
        <f t="shared" si="1"/>
        <v>40</v>
      </c>
      <c r="M12" s="126" t="str">
        <f t="shared" si="2"/>
        <v>RA</v>
      </c>
      <c r="N12" s="1" t="str">
        <f t="shared" si="3"/>
        <v>RA</v>
      </c>
      <c r="O12" s="1" t="s">
        <v>164</v>
      </c>
      <c r="P12" s="67" t="s">
        <v>165</v>
      </c>
      <c r="Q12" s="131" t="s">
        <v>167</v>
      </c>
      <c r="R12" s="2" t="s">
        <v>168</v>
      </c>
      <c r="S12" s="2" t="s">
        <v>171</v>
      </c>
      <c r="T12" s="2" t="s">
        <v>135</v>
      </c>
      <c r="U12" s="2" t="s">
        <v>172</v>
      </c>
      <c r="V12" s="2" t="s">
        <v>134</v>
      </c>
      <c r="W12" s="67" t="s">
        <v>181</v>
      </c>
    </row>
    <row r="13" spans="2:23" ht="75.75" customHeight="1" x14ac:dyDescent="0.25">
      <c r="B13" s="79" t="s">
        <v>128</v>
      </c>
      <c r="C13" s="80" t="s">
        <v>137</v>
      </c>
      <c r="D13" s="77" t="s">
        <v>131</v>
      </c>
      <c r="E13" s="124" t="s">
        <v>146</v>
      </c>
      <c r="F13" s="24">
        <v>1</v>
      </c>
      <c r="G13" s="128">
        <v>8</v>
      </c>
      <c r="H13" s="24">
        <f>IF(G13=0,"",F13*G13)</f>
        <v>8</v>
      </c>
      <c r="I13" s="2" t="s">
        <v>152</v>
      </c>
      <c r="J13" s="1">
        <v>1</v>
      </c>
      <c r="K13" s="1" t="str">
        <f t="shared" si="0"/>
        <v>Inexistente</v>
      </c>
      <c r="L13" s="14">
        <f t="shared" si="1"/>
        <v>8</v>
      </c>
      <c r="M13" s="126" t="str">
        <f t="shared" si="2"/>
        <v>RB</v>
      </c>
      <c r="N13" s="1" t="str">
        <f t="shared" si="3"/>
        <v>RB</v>
      </c>
      <c r="O13" s="1" t="s">
        <v>79</v>
      </c>
      <c r="P13" s="67" t="s">
        <v>166</v>
      </c>
      <c r="Q13" s="131" t="s">
        <v>170</v>
      </c>
      <c r="R13" s="2" t="s">
        <v>160</v>
      </c>
      <c r="S13" s="2" t="s">
        <v>160</v>
      </c>
      <c r="T13" s="2" t="s">
        <v>160</v>
      </c>
      <c r="U13" s="2" t="s">
        <v>160</v>
      </c>
      <c r="V13" s="2" t="s">
        <v>160</v>
      </c>
      <c r="W13" s="75" t="s">
        <v>160</v>
      </c>
    </row>
    <row r="14" spans="2:23" ht="132.75" customHeight="1" x14ac:dyDescent="0.25">
      <c r="B14" s="79" t="s">
        <v>129</v>
      </c>
      <c r="C14" s="80" t="s">
        <v>136</v>
      </c>
      <c r="D14" s="80" t="s">
        <v>142</v>
      </c>
      <c r="E14" s="124" t="s">
        <v>147</v>
      </c>
      <c r="F14" s="24">
        <v>2</v>
      </c>
      <c r="G14" s="128">
        <v>10</v>
      </c>
      <c r="H14" s="24">
        <f t="shared" ref="H14:H15" si="4">IF(G14=0,"",F14*G14)</f>
        <v>20</v>
      </c>
      <c r="I14" s="2" t="s">
        <v>159</v>
      </c>
      <c r="J14" s="1">
        <v>0.2</v>
      </c>
      <c r="K14" s="1" t="str">
        <f t="shared" si="0"/>
        <v>Forte</v>
      </c>
      <c r="L14" s="14">
        <f t="shared" si="1"/>
        <v>4</v>
      </c>
      <c r="M14" s="126" t="str">
        <f t="shared" si="2"/>
        <v>RM</v>
      </c>
      <c r="N14" s="1" t="str">
        <f t="shared" si="3"/>
        <v>RB</v>
      </c>
      <c r="O14" s="1" t="s">
        <v>79</v>
      </c>
      <c r="P14" s="67" t="s">
        <v>160</v>
      </c>
      <c r="Q14" s="131" t="s">
        <v>170</v>
      </c>
      <c r="R14" s="2" t="s">
        <v>160</v>
      </c>
      <c r="S14" s="2" t="s">
        <v>160</v>
      </c>
      <c r="T14" s="2" t="s">
        <v>160</v>
      </c>
      <c r="U14" s="2" t="s">
        <v>160</v>
      </c>
      <c r="V14" s="2" t="s">
        <v>160</v>
      </c>
      <c r="W14" s="75" t="s">
        <v>160</v>
      </c>
    </row>
    <row r="15" spans="2:23" ht="90" customHeight="1" thickBot="1" x14ac:dyDescent="0.3">
      <c r="B15" s="82" t="s">
        <v>130</v>
      </c>
      <c r="C15" s="83" t="s">
        <v>138</v>
      </c>
      <c r="D15" s="83" t="s">
        <v>132</v>
      </c>
      <c r="E15" s="125" t="s">
        <v>148</v>
      </c>
      <c r="F15" s="25">
        <v>5</v>
      </c>
      <c r="G15" s="129">
        <v>5</v>
      </c>
      <c r="H15" s="25">
        <f t="shared" si="4"/>
        <v>25</v>
      </c>
      <c r="I15" s="16" t="s">
        <v>153</v>
      </c>
      <c r="J15" s="17">
        <v>1</v>
      </c>
      <c r="K15" s="17" t="str">
        <f>IF(J15=1,"Inexistente",IF(J15=0.8,"Fraco",IF(J15=0.6,"Mediano",IF(J15=0.4,"Satisfatório",IF(J15=0.2,"Forte",0)))))</f>
        <v>Inexistente</v>
      </c>
      <c r="L15" s="18">
        <f t="shared" si="1"/>
        <v>25</v>
      </c>
      <c r="M15" s="127" t="str">
        <f t="shared" si="2"/>
        <v>RM</v>
      </c>
      <c r="N15" s="17" t="str">
        <f t="shared" si="3"/>
        <v>RM</v>
      </c>
      <c r="O15" s="17" t="s">
        <v>163</v>
      </c>
      <c r="P15" s="18" t="s">
        <v>154</v>
      </c>
      <c r="Q15" s="132" t="s">
        <v>167</v>
      </c>
      <c r="R15" s="16" t="s">
        <v>168</v>
      </c>
      <c r="S15" s="16" t="s">
        <v>133</v>
      </c>
      <c r="T15" s="16" t="s">
        <v>135</v>
      </c>
      <c r="U15" s="16" t="s">
        <v>176</v>
      </c>
      <c r="V15" s="16" t="s">
        <v>134</v>
      </c>
      <c r="W15" s="69" t="s">
        <v>169</v>
      </c>
    </row>
  </sheetData>
  <mergeCells count="11">
    <mergeCell ref="J9:K9"/>
    <mergeCell ref="C2:L2"/>
    <mergeCell ref="N2:W5"/>
    <mergeCell ref="C3:L3"/>
    <mergeCell ref="C4:L4"/>
    <mergeCell ref="C5:L5"/>
    <mergeCell ref="B8:E8"/>
    <mergeCell ref="F8:G8"/>
    <mergeCell ref="H8:L8"/>
    <mergeCell ref="M8:P8"/>
    <mergeCell ref="Q8:W8"/>
  </mergeCells>
  <conditionalFormatting sqref="F10">
    <cfRule type="cellIs" dxfId="313" priority="77" operator="equal">
      <formula>1</formula>
    </cfRule>
    <cfRule type="cellIs" dxfId="312" priority="78" operator="equal">
      <formula>2</formula>
    </cfRule>
    <cfRule type="cellIs" dxfId="311" priority="79" operator="equal">
      <formula>5</formula>
    </cfRule>
    <cfRule type="cellIs" dxfId="310" priority="80" operator="equal">
      <formula>8</formula>
    </cfRule>
    <cfRule type="cellIs" dxfId="309" priority="81" operator="equal">
      <formula>10</formula>
    </cfRule>
  </conditionalFormatting>
  <conditionalFormatting sqref="F11:F15">
    <cfRule type="cellIs" dxfId="308" priority="72" operator="equal">
      <formula>10</formula>
    </cfRule>
    <cfRule type="cellIs" dxfId="307" priority="73" operator="equal">
      <formula>8</formula>
    </cfRule>
    <cfRule type="cellIs" dxfId="306" priority="74" operator="equal">
      <formula>1</formula>
    </cfRule>
    <cfRule type="cellIs" dxfId="305" priority="75" operator="equal">
      <formula>2</formula>
    </cfRule>
    <cfRule type="cellIs" dxfId="304" priority="76" operator="equal">
      <formula>3</formula>
    </cfRule>
  </conditionalFormatting>
  <conditionalFormatting sqref="F11:F15">
    <cfRule type="cellIs" dxfId="303" priority="67" operator="equal">
      <formula>1</formula>
    </cfRule>
    <cfRule type="cellIs" dxfId="302" priority="68" operator="equal">
      <formula>2</formula>
    </cfRule>
    <cfRule type="cellIs" dxfId="301" priority="69" operator="equal">
      <formula>5</formula>
    </cfRule>
    <cfRule type="cellIs" dxfId="300" priority="70" operator="equal">
      <formula>8</formula>
    </cfRule>
    <cfRule type="cellIs" dxfId="299" priority="71" operator="equal">
      <formula>10</formula>
    </cfRule>
  </conditionalFormatting>
  <conditionalFormatting sqref="G10">
    <cfRule type="cellIs" dxfId="298" priority="62" operator="equal">
      <formula>1</formula>
    </cfRule>
    <cfRule type="cellIs" dxfId="297" priority="63" operator="equal">
      <formula>2</formula>
    </cfRule>
    <cfRule type="cellIs" dxfId="296" priority="64" operator="equal">
      <formula>5</formula>
    </cfRule>
    <cfRule type="cellIs" dxfId="295" priority="65" operator="equal">
      <formula>8</formula>
    </cfRule>
    <cfRule type="cellIs" dxfId="294" priority="66" operator="equal">
      <formula>10</formula>
    </cfRule>
  </conditionalFormatting>
  <conditionalFormatting sqref="G11:G15">
    <cfRule type="cellIs" dxfId="293" priority="57" operator="equal">
      <formula>10</formula>
    </cfRule>
    <cfRule type="cellIs" dxfId="292" priority="58" operator="equal">
      <formula>8</formula>
    </cfRule>
    <cfRule type="cellIs" dxfId="291" priority="59" operator="equal">
      <formula>1</formula>
    </cfRule>
    <cfRule type="cellIs" dxfId="290" priority="60" operator="equal">
      <formula>2</formula>
    </cfRule>
    <cfRule type="cellIs" dxfId="289" priority="61" operator="equal">
      <formula>3</formula>
    </cfRule>
  </conditionalFormatting>
  <conditionalFormatting sqref="G11:G15">
    <cfRule type="cellIs" dxfId="288" priority="52" operator="equal">
      <formula>1</formula>
    </cfRule>
    <cfRule type="cellIs" dxfId="287" priority="53" operator="equal">
      <formula>2</formula>
    </cfRule>
    <cfRule type="cellIs" dxfId="286" priority="54" operator="equal">
      <formula>5</formula>
    </cfRule>
    <cfRule type="cellIs" dxfId="285" priority="55" operator="equal">
      <formula>8</formula>
    </cfRule>
    <cfRule type="cellIs" dxfId="284" priority="56" operator="equal">
      <formula>10</formula>
    </cfRule>
  </conditionalFormatting>
  <conditionalFormatting sqref="H10:H15">
    <cfRule type="cellIs" dxfId="283" priority="48" operator="lessThan">
      <formula>9.99</formula>
    </cfRule>
    <cfRule type="cellIs" dxfId="282" priority="49" operator="lessThan">
      <formula>39.99</formula>
    </cfRule>
    <cfRule type="cellIs" dxfId="281" priority="50" operator="lessThan">
      <formula>79.99</formula>
    </cfRule>
    <cfRule type="cellIs" dxfId="280" priority="51" operator="lessThan">
      <formula>101</formula>
    </cfRule>
  </conditionalFormatting>
  <conditionalFormatting sqref="M10:M15">
    <cfRule type="cellIs" dxfId="279" priority="43" operator="equal">
      <formula>"RB"</formula>
    </cfRule>
    <cfRule type="cellIs" dxfId="278" priority="44" operator="equal">
      <formula>"RM"</formula>
    </cfRule>
    <cfRule type="cellIs" dxfId="277" priority="45" operator="equal">
      <formula>"RA"</formula>
    </cfRule>
    <cfRule type="cellIs" dxfId="276" priority="46" operator="equal">
      <formula>"RE"</formula>
    </cfRule>
  </conditionalFormatting>
  <conditionalFormatting sqref="N11:N15">
    <cfRule type="cellIs" dxfId="275" priority="27" operator="equal">
      <formula>"RB"</formula>
    </cfRule>
    <cfRule type="cellIs" dxfId="274" priority="28" operator="equal">
      <formula>"RM"</formula>
    </cfRule>
    <cfRule type="cellIs" dxfId="273" priority="29" operator="equal">
      <formula>"RA"</formula>
    </cfRule>
    <cfRule type="cellIs" dxfId="272" priority="30" operator="equal">
      <formula>"RE"</formula>
    </cfRule>
  </conditionalFormatting>
  <conditionalFormatting sqref="N10">
    <cfRule type="cellIs" dxfId="271" priority="39" operator="equal">
      <formula>"RB"</formula>
    </cfRule>
    <cfRule type="cellIs" dxfId="270" priority="40" operator="equal">
      <formula>"RM"</formula>
    </cfRule>
    <cfRule type="cellIs" dxfId="269" priority="41" operator="equal">
      <formula>"RA"</formula>
    </cfRule>
    <cfRule type="cellIs" dxfId="268" priority="42" operator="equal">
      <formula>"RE"</formula>
    </cfRule>
  </conditionalFormatting>
  <conditionalFormatting sqref="N11:N15">
    <cfRule type="cellIs" dxfId="267" priority="35" operator="equal">
      <formula>"RB"</formula>
    </cfRule>
    <cfRule type="cellIs" dxfId="266" priority="36" operator="equal">
      <formula>"RM"</formula>
    </cfRule>
    <cfRule type="cellIs" dxfId="265" priority="37" operator="equal">
      <formula>"RA"</formula>
    </cfRule>
    <cfRule type="cellIs" dxfId="264" priority="38" operator="equal">
      <formula>"RE"</formula>
    </cfRule>
  </conditionalFormatting>
  <conditionalFormatting sqref="N11:N15">
    <cfRule type="cellIs" dxfId="263" priority="31" operator="equal">
      <formula>"RB"</formula>
    </cfRule>
    <cfRule type="cellIs" dxfId="262" priority="32" operator="equal">
      <formula>"RM"</formula>
    </cfRule>
    <cfRule type="cellIs" dxfId="261" priority="33" operator="equal">
      <formula>"RA"</formula>
    </cfRule>
    <cfRule type="cellIs" dxfId="260" priority="34" operator="equal">
      <formula>"RE"</formula>
    </cfRule>
  </conditionalFormatting>
  <conditionalFormatting sqref="K10">
    <cfRule type="cellIs" dxfId="259" priority="11" operator="equal">
      <formula>0</formula>
    </cfRule>
    <cfRule type="cellIs" dxfId="258" priority="22" operator="equal">
      <formula>"Forte"</formula>
    </cfRule>
    <cfRule type="cellIs" dxfId="257" priority="23" operator="equal">
      <formula>"Satisfatório"</formula>
    </cfRule>
    <cfRule type="cellIs" dxfId="256" priority="24" operator="equal">
      <formula>"Mediano"</formula>
    </cfRule>
    <cfRule type="cellIs" dxfId="255" priority="25" operator="equal">
      <formula>"Fraco"</formula>
    </cfRule>
    <cfRule type="cellIs" dxfId="254" priority="26" operator="equal">
      <formula>"Inexistente"</formula>
    </cfRule>
  </conditionalFormatting>
  <conditionalFormatting sqref="K11:K14">
    <cfRule type="cellIs" dxfId="253" priority="17" operator="equal">
      <formula>"Forte"</formula>
    </cfRule>
    <cfRule type="cellIs" dxfId="252" priority="18" operator="equal">
      <formula>"Satisfatório"</formula>
    </cfRule>
    <cfRule type="cellIs" dxfId="251" priority="19" operator="equal">
      <formula>"Mediano"</formula>
    </cfRule>
    <cfRule type="cellIs" dxfId="250" priority="20" operator="equal">
      <formula>"Fraco"</formula>
    </cfRule>
    <cfRule type="cellIs" dxfId="249" priority="21" operator="equal">
      <formula>"Inexistente"</formula>
    </cfRule>
  </conditionalFormatting>
  <conditionalFormatting sqref="K15">
    <cfRule type="cellIs" dxfId="248" priority="12" operator="equal">
      <formula>"Forte"</formula>
    </cfRule>
    <cfRule type="cellIs" dxfId="247" priority="13" operator="equal">
      <formula>"Satisfatório"</formula>
    </cfRule>
    <cfRule type="cellIs" dxfId="246" priority="14" operator="equal">
      <formula>"Mediano"</formula>
    </cfRule>
    <cfRule type="cellIs" dxfId="245" priority="15" operator="equal">
      <formula>"Fraco"</formula>
    </cfRule>
    <cfRule type="cellIs" dxfId="244" priority="16" operator="equal">
      <formula>"Inexistente"</formula>
    </cfRule>
  </conditionalFormatting>
  <conditionalFormatting sqref="K11:K15">
    <cfRule type="cellIs" dxfId="243" priority="5" operator="equal">
      <formula>0</formula>
    </cfRule>
    <cfRule type="cellIs" dxfId="242" priority="6" operator="equal">
      <formula>"Forte"</formula>
    </cfRule>
    <cfRule type="cellIs" dxfId="241" priority="7" operator="equal">
      <formula>"Satisfatório"</formula>
    </cfRule>
    <cfRule type="cellIs" dxfId="240" priority="8" operator="equal">
      <formula>"Mediano"</formula>
    </cfRule>
    <cfRule type="cellIs" dxfId="239" priority="9" operator="equal">
      <formula>"Fraco"</formula>
    </cfRule>
    <cfRule type="cellIs" dxfId="238" priority="10" operator="equal">
      <formula>"Inexistente"</formula>
    </cfRule>
  </conditionalFormatting>
  <conditionalFormatting sqref="L10:L15">
    <cfRule type="cellIs" dxfId="237" priority="1" operator="lessThan">
      <formula>9.99</formula>
    </cfRule>
    <cfRule type="cellIs" dxfId="236" priority="2" operator="lessThan">
      <formula>39.99</formula>
    </cfRule>
    <cfRule type="cellIs" dxfId="235" priority="3" operator="lessThan">
      <formula>79.99</formula>
    </cfRule>
    <cfRule type="cellIs" dxfId="234" priority="4" operator="lessThan">
      <formula>101</formula>
    </cfRule>
  </conditionalFormatting>
  <pageMargins left="0.511811024" right="0.511811024" top="0.78740157499999996" bottom="0.78740157499999996" header="0.31496062000000002" footer="0.31496062000000002"/>
  <pageSetup paperSize="9" scale="33"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9"/>
  <sheetViews>
    <sheetView showGridLines="0" tabSelected="1" topLeftCell="E1" zoomScale="70" zoomScaleNormal="70" zoomScaleSheetLayoutView="70" workbookViewId="0">
      <pane ySplit="7" topLeftCell="A24" activePane="bottomLeft" state="frozen"/>
      <selection pane="bottomLeft" activeCell="S28" sqref="S28"/>
    </sheetView>
  </sheetViews>
  <sheetFormatPr defaultRowHeight="15" x14ac:dyDescent="0.25"/>
  <cols>
    <col min="1" max="1" width="3.28515625" customWidth="1"/>
    <col min="2" max="2" width="36" customWidth="1"/>
    <col min="3" max="3" width="39.7109375" customWidth="1"/>
    <col min="4" max="4" width="34.42578125" customWidth="1"/>
    <col min="5" max="5" width="43.42578125" customWidth="1"/>
    <col min="6" max="6" width="45.140625" customWidth="1"/>
    <col min="7" max="7" width="16.5703125" customWidth="1"/>
    <col min="8" max="8" width="10.7109375" customWidth="1"/>
    <col min="9" max="9" width="16.5703125" customWidth="1"/>
    <col min="10" max="10" width="10.7109375" customWidth="1"/>
    <col min="11" max="11" width="16.5703125" customWidth="1"/>
    <col min="12" max="12" width="10.7109375" customWidth="1"/>
    <col min="13" max="13" width="25.42578125" customWidth="1"/>
    <col min="14" max="17" width="14.5703125" customWidth="1"/>
    <col min="18" max="18" width="21.140625" customWidth="1"/>
    <col min="19" max="19" width="41" customWidth="1"/>
    <col min="20" max="20" width="23.140625" bestFit="1" customWidth="1"/>
    <col min="21" max="21" width="21.42578125" customWidth="1"/>
    <col min="22" max="22" width="76" customWidth="1"/>
  </cols>
  <sheetData>
    <row r="1" spans="1:22" ht="10.5" customHeight="1" thickBot="1" x14ac:dyDescent="0.3"/>
    <row r="2" spans="1:22" ht="42.75" customHeight="1" thickBot="1" x14ac:dyDescent="0.3">
      <c r="B2" s="311" t="s">
        <v>272</v>
      </c>
      <c r="C2" s="312"/>
      <c r="E2" s="155" t="s">
        <v>190</v>
      </c>
      <c r="F2" s="309" t="s">
        <v>274</v>
      </c>
      <c r="G2" s="310"/>
    </row>
    <row r="3" spans="1:22" ht="6" customHeight="1" x14ac:dyDescent="0.25"/>
    <row r="4" spans="1:22" ht="9" customHeight="1" thickBot="1" x14ac:dyDescent="0.3"/>
    <row r="5" spans="1:22" ht="21.75" customHeight="1" x14ac:dyDescent="0.25">
      <c r="B5" s="315" t="s">
        <v>207</v>
      </c>
      <c r="C5" s="316"/>
      <c r="D5" s="316"/>
      <c r="E5" s="316"/>
      <c r="F5" s="317"/>
      <c r="G5" s="304" t="s">
        <v>208</v>
      </c>
      <c r="H5" s="305"/>
      <c r="I5" s="305"/>
      <c r="J5" s="305"/>
      <c r="K5" s="305"/>
      <c r="L5" s="305"/>
      <c r="M5" s="306"/>
      <c r="N5" s="293" t="s">
        <v>209</v>
      </c>
      <c r="O5" s="294"/>
      <c r="P5" s="294"/>
      <c r="Q5" s="294"/>
      <c r="R5" s="294"/>
      <c r="S5" s="294"/>
      <c r="T5" s="295"/>
      <c r="U5" s="296"/>
      <c r="V5" s="209" t="s">
        <v>271</v>
      </c>
    </row>
    <row r="6" spans="1:22" ht="21.75" customHeight="1" x14ac:dyDescent="0.25">
      <c r="B6" s="300" t="s">
        <v>191</v>
      </c>
      <c r="C6" s="301" t="s">
        <v>192</v>
      </c>
      <c r="D6" s="301" t="s">
        <v>193</v>
      </c>
      <c r="E6" s="301" t="s">
        <v>194</v>
      </c>
      <c r="F6" s="302" t="s">
        <v>195</v>
      </c>
      <c r="G6" s="307" t="s">
        <v>211</v>
      </c>
      <c r="H6" s="308"/>
      <c r="I6" s="308" t="s">
        <v>212</v>
      </c>
      <c r="J6" s="308"/>
      <c r="K6" s="308" t="s">
        <v>210</v>
      </c>
      <c r="L6" s="308"/>
      <c r="M6" s="313" t="s">
        <v>196</v>
      </c>
      <c r="N6" s="303" t="s">
        <v>251</v>
      </c>
      <c r="O6" s="297"/>
      <c r="P6" s="297"/>
      <c r="Q6" s="297"/>
      <c r="R6" s="150" t="s">
        <v>197</v>
      </c>
      <c r="S6" s="297" t="s">
        <v>198</v>
      </c>
      <c r="T6" s="298"/>
      <c r="U6" s="299"/>
      <c r="V6" s="291" t="s">
        <v>269</v>
      </c>
    </row>
    <row r="7" spans="1:22" ht="30" x14ac:dyDescent="0.25">
      <c r="B7" s="300"/>
      <c r="C7" s="301"/>
      <c r="D7" s="301"/>
      <c r="E7" s="301"/>
      <c r="F7" s="302"/>
      <c r="G7" s="145" t="s">
        <v>201</v>
      </c>
      <c r="H7" s="146" t="s">
        <v>202</v>
      </c>
      <c r="I7" s="146" t="s">
        <v>201</v>
      </c>
      <c r="J7" s="146" t="s">
        <v>202</v>
      </c>
      <c r="K7" s="146" t="s">
        <v>249</v>
      </c>
      <c r="L7" s="146" t="s">
        <v>202</v>
      </c>
      <c r="M7" s="314"/>
      <c r="N7" s="154" t="s">
        <v>203</v>
      </c>
      <c r="O7" s="147" t="s">
        <v>204</v>
      </c>
      <c r="P7" s="147" t="s">
        <v>205</v>
      </c>
      <c r="Q7" s="147" t="s">
        <v>206</v>
      </c>
      <c r="R7" s="147" t="s">
        <v>214</v>
      </c>
      <c r="S7" s="147" t="s">
        <v>199</v>
      </c>
      <c r="T7" s="147" t="s">
        <v>273</v>
      </c>
      <c r="U7" s="148" t="s">
        <v>200</v>
      </c>
      <c r="V7" s="292"/>
    </row>
    <row r="8" spans="1:22" s="144" customFormat="1" ht="251.25" customHeight="1" x14ac:dyDescent="0.25">
      <c r="A8" s="222"/>
      <c r="B8" s="76" t="s">
        <v>275</v>
      </c>
      <c r="C8" s="220" t="s">
        <v>276</v>
      </c>
      <c r="D8" s="220" t="s">
        <v>277</v>
      </c>
      <c r="E8" s="151" t="s">
        <v>278</v>
      </c>
      <c r="F8" s="136" t="s">
        <v>279</v>
      </c>
      <c r="G8" s="13" t="s">
        <v>248</v>
      </c>
      <c r="H8" s="2">
        <f>IF(G8="","",VLOOKUP(G8,'Matriz Probabilidade Impacto'!$C$5:$E$10,2,FALSE))</f>
        <v>8</v>
      </c>
      <c r="I8" s="2" t="s">
        <v>16</v>
      </c>
      <c r="J8" s="2">
        <f>IF(I8="","",VLOOKUP(I8,'Matriz Probabilidade Impacto'!$C$16:$D$20,2,FALSE))</f>
        <v>8</v>
      </c>
      <c r="K8" s="2" t="str">
        <f t="shared" ref="K8" si="0">IF(L8="","",IF(L8&lt;10,"Risco Baixo",IF(L8&lt;40,"Risco Médio",IF(L8&lt;80,"Risco Alto",IF(L8&lt;101,"Risco Extremo")))))</f>
        <v>Risco Alto</v>
      </c>
      <c r="L8" s="2">
        <f t="shared" ref="L8" si="1">IF(I8="","",H8*J8)</f>
        <v>64</v>
      </c>
      <c r="M8" s="2" t="str">
        <f>IF(K8="","",IF(K8="Risco Baixo","O risco baixo está dentro do apetite a riscos da UFPA, portanto, deve ser apenas monitorado.",IF(K8="Risco Médio","O risco médio está dentro do apetite a riscos da UFPA, portanto, deve ser apenas monitorado.",IF(K8="Risco Alto","O risco alto deverá ser priorizado para tratamento, pois está fora do limite de apetite tolerado.",IF(K8="Risco Extremo","O risco extremo deverá ser priorizado para tratamento, pois está fora do limite de apetite tolerado.",)))))</f>
        <v>O risco alto deverá ser priorizado para tratamento, pois está fora do limite de apetite tolerado.</v>
      </c>
      <c r="N8" s="13" t="s">
        <v>213</v>
      </c>
      <c r="O8" s="2" t="s">
        <v>213</v>
      </c>
      <c r="P8" s="2" t="s">
        <v>213</v>
      </c>
      <c r="Q8" s="2" t="s">
        <v>250</v>
      </c>
      <c r="R8" s="2" t="s">
        <v>213</v>
      </c>
      <c r="S8" s="223" t="s">
        <v>383</v>
      </c>
      <c r="T8" s="223" t="s">
        <v>369</v>
      </c>
      <c r="U8" s="224">
        <v>44378</v>
      </c>
      <c r="V8" s="213" t="s">
        <v>370</v>
      </c>
    </row>
    <row r="9" spans="1:22" s="144" customFormat="1" ht="177" customHeight="1" x14ac:dyDescent="0.25">
      <c r="B9" s="76" t="s">
        <v>275</v>
      </c>
      <c r="C9" s="220" t="s">
        <v>276</v>
      </c>
      <c r="D9" s="220" t="s">
        <v>280</v>
      </c>
      <c r="E9" s="151" t="s">
        <v>281</v>
      </c>
      <c r="F9" s="136" t="s">
        <v>282</v>
      </c>
      <c r="G9" s="13" t="s">
        <v>248</v>
      </c>
      <c r="H9" s="2">
        <f>IF(G9="","",VLOOKUP(G9,'Matriz Probabilidade Impacto'!$C$5:$E$10,2,FALSE))</f>
        <v>8</v>
      </c>
      <c r="I9" s="2" t="s">
        <v>15</v>
      </c>
      <c r="J9" s="215">
        <f>IF(I9="","",VLOOKUP(I9,'Matriz Probabilidade Impacto'!$C$16:$D$20,2,FALSE))</f>
        <v>5</v>
      </c>
      <c r="K9" s="2" t="str">
        <f t="shared" ref="K9" si="2">IF(L9="","",IF(L9&lt;10,"Risco Baixo",IF(L9&lt;40,"Risco Médio",IF(L9&lt;80,"Risco Alto",IF(L9&lt;101,"Risco Extremo")))))</f>
        <v>Risco Alto</v>
      </c>
      <c r="L9" s="2">
        <f t="shared" ref="L9" si="3">IF(I9="","",H9*J9)</f>
        <v>40</v>
      </c>
      <c r="M9" s="2" t="str">
        <f>IF(K9="","",IF(K9="Risco Baixo","O risco baixo está dentro do apetite a riscos da UFPA, portanto, deve ser apenas monitorado.",IF(K9="Risco Médio","O risco médio está dentro do apetite a riscos da UFPA, portanto, deve ser apenas monitorado.",IF(K9="Risco Alto","O risco alto deverá ser priorizado para tratamento, pois está fora do limite de apetite tolerado.",IF(K9="Risco Extremo","O risco extremo deverá ser priorizado para tratamento, pois está fora do limite de apetite tolerado.",)))))</f>
        <v>O risco alto deverá ser priorizado para tratamento, pois está fora do limite de apetite tolerado.</v>
      </c>
      <c r="N9" s="13" t="s">
        <v>250</v>
      </c>
      <c r="O9" s="2" t="s">
        <v>213</v>
      </c>
      <c r="P9" s="2" t="s">
        <v>213</v>
      </c>
      <c r="Q9" s="2" t="s">
        <v>250</v>
      </c>
      <c r="R9" s="2" t="s">
        <v>213</v>
      </c>
      <c r="S9" s="223" t="s">
        <v>351</v>
      </c>
      <c r="T9" s="223" t="s">
        <v>369</v>
      </c>
      <c r="U9" s="224">
        <v>44378</v>
      </c>
      <c r="V9" s="213" t="s">
        <v>371</v>
      </c>
    </row>
    <row r="10" spans="1:22" s="144" customFormat="1" ht="105" customHeight="1" x14ac:dyDescent="0.25">
      <c r="B10" s="76" t="s">
        <v>283</v>
      </c>
      <c r="C10" s="220" t="s">
        <v>276</v>
      </c>
      <c r="D10" s="220" t="s">
        <v>284</v>
      </c>
      <c r="E10" s="151" t="s">
        <v>285</v>
      </c>
      <c r="F10" s="136" t="s">
        <v>286</v>
      </c>
      <c r="G10" s="13" t="s">
        <v>3</v>
      </c>
      <c r="H10" s="2">
        <f>IF(G10="","",VLOOKUP(G10,'Matriz Probabilidade Impacto'!$C$5:$E$10,2,FALSE))</f>
        <v>2</v>
      </c>
      <c r="I10" s="2" t="s">
        <v>14</v>
      </c>
      <c r="J10" s="2">
        <f>IF(I10="","",VLOOKUP(I10,'Matriz Probabilidade Impacto'!$C$16:$D$20,2,FALSE))</f>
        <v>2</v>
      </c>
      <c r="K10" s="2" t="str">
        <f t="shared" ref="K10:K49" si="4">IF(L10="","",IF(L10&lt;10,"Risco Baixo",IF(L10&lt;40,"Risco Médio",IF(L10&lt;80,"Risco Alto",IF(L10&lt;101,"Risco Extremo")))))</f>
        <v>Risco Baixo</v>
      </c>
      <c r="L10" s="2">
        <f t="shared" ref="L10:L49" si="5">IF(I10="","",H10*J10)</f>
        <v>4</v>
      </c>
      <c r="M10" s="2" t="str">
        <f t="shared" ref="M10:M49" si="6">IF(K10="","",IF(K10="Risco Baixo","O risco baixo está dentro do apetite a riscos da UFPA, portanto, deve ser apenas monitorado.",IF(K10="Risco Médio","O risco médio está dentro do apetite a riscos da UFPA, portanto, deve ser apenas monitorado.",IF(K10="Risco Alto","O risco alto deverá ser priorizado para tratamento, pois está fora do limite de apetite tolerado.",IF(K10="Risco Extremo","O risco extremo deverá ser priorizado para tratamento, pois está fora do limite de apetite tolerado.",)))))</f>
        <v>O risco baixo está dentro do apetite a riscos da UFPA, portanto, deve ser apenas monitorado.</v>
      </c>
      <c r="N10" s="13" t="s">
        <v>213</v>
      </c>
      <c r="O10" s="2" t="s">
        <v>250</v>
      </c>
      <c r="P10" s="2" t="s">
        <v>213</v>
      </c>
      <c r="Q10" s="2" t="s">
        <v>250</v>
      </c>
      <c r="R10" s="2" t="s">
        <v>250</v>
      </c>
      <c r="S10" s="223" t="s">
        <v>352</v>
      </c>
      <c r="T10" s="223" t="s">
        <v>369</v>
      </c>
      <c r="U10" s="224" t="s">
        <v>368</v>
      </c>
      <c r="V10" s="213"/>
    </row>
    <row r="11" spans="1:22" s="144" customFormat="1" ht="112.5" customHeight="1" x14ac:dyDescent="0.25">
      <c r="B11" s="76" t="s">
        <v>275</v>
      </c>
      <c r="C11" s="220" t="s">
        <v>276</v>
      </c>
      <c r="D11" s="220" t="s">
        <v>287</v>
      </c>
      <c r="E11" s="151" t="s">
        <v>288</v>
      </c>
      <c r="F11" s="136" t="s">
        <v>289</v>
      </c>
      <c r="G11" s="13" t="s">
        <v>248</v>
      </c>
      <c r="H11" s="2">
        <f>IF(G11="","",VLOOKUP(G11,'Matriz Probabilidade Impacto'!$C$5:$E$10,2,FALSE))</f>
        <v>8</v>
      </c>
      <c r="I11" s="2" t="s">
        <v>15</v>
      </c>
      <c r="J11" s="2">
        <f>IF(I11="","",VLOOKUP(I11,'Matriz Probabilidade Impacto'!$C$16:$D$20,2,FALSE))</f>
        <v>5</v>
      </c>
      <c r="K11" s="2" t="str">
        <f t="shared" si="4"/>
        <v>Risco Alto</v>
      </c>
      <c r="L11" s="2">
        <f t="shared" si="5"/>
        <v>40</v>
      </c>
      <c r="M11" s="2" t="str">
        <f t="shared" si="6"/>
        <v>O risco alto deverá ser priorizado para tratamento, pois está fora do limite de apetite tolerado.</v>
      </c>
      <c r="N11" s="13" t="s">
        <v>250</v>
      </c>
      <c r="O11" s="2" t="s">
        <v>213</v>
      </c>
      <c r="P11" s="2" t="s">
        <v>213</v>
      </c>
      <c r="Q11" s="2" t="s">
        <v>250</v>
      </c>
      <c r="R11" s="2" t="s">
        <v>213</v>
      </c>
      <c r="S11" s="223" t="s">
        <v>353</v>
      </c>
      <c r="T11" s="223" t="s">
        <v>369</v>
      </c>
      <c r="U11" s="224">
        <v>44378</v>
      </c>
      <c r="V11" s="213" t="s">
        <v>382</v>
      </c>
    </row>
    <row r="12" spans="1:22" s="144" customFormat="1" ht="160.5" customHeight="1" x14ac:dyDescent="0.25">
      <c r="B12" s="76" t="s">
        <v>275</v>
      </c>
      <c r="C12" s="220" t="s">
        <v>276</v>
      </c>
      <c r="D12" s="220" t="s">
        <v>290</v>
      </c>
      <c r="E12" s="151" t="s">
        <v>291</v>
      </c>
      <c r="F12" s="136" t="s">
        <v>292</v>
      </c>
      <c r="G12" s="13" t="s">
        <v>4</v>
      </c>
      <c r="H12" s="2">
        <f>IF(G12="","",VLOOKUP(G12,'Matriz Probabilidade Impacto'!$C$5:$E$10,2,FALSE))</f>
        <v>5</v>
      </c>
      <c r="I12" s="2" t="s">
        <v>17</v>
      </c>
      <c r="J12" s="2">
        <f>IF(I12="","",VLOOKUP(I12,'Matriz Probabilidade Impacto'!$C$16:$D$20,2,FALSE))</f>
        <v>10</v>
      </c>
      <c r="K12" s="2" t="str">
        <f t="shared" si="4"/>
        <v>Risco Alto</v>
      </c>
      <c r="L12" s="2">
        <f t="shared" si="5"/>
        <v>50</v>
      </c>
      <c r="M12" s="2" t="str">
        <f t="shared" si="6"/>
        <v>O risco alto deverá ser priorizado para tratamento, pois está fora do limite de apetite tolerado.</v>
      </c>
      <c r="N12" s="13" t="s">
        <v>213</v>
      </c>
      <c r="O12" s="2" t="s">
        <v>250</v>
      </c>
      <c r="P12" s="2" t="s">
        <v>213</v>
      </c>
      <c r="Q12" s="2" t="s">
        <v>213</v>
      </c>
      <c r="R12" s="2" t="s">
        <v>213</v>
      </c>
      <c r="S12" s="223" t="s">
        <v>354</v>
      </c>
      <c r="T12" s="223" t="s">
        <v>369</v>
      </c>
      <c r="U12" s="224">
        <v>44378</v>
      </c>
      <c r="V12" s="213" t="s">
        <v>372</v>
      </c>
    </row>
    <row r="13" spans="1:22" s="144" customFormat="1" ht="75" x14ac:dyDescent="0.25">
      <c r="B13" s="76" t="s">
        <v>275</v>
      </c>
      <c r="C13" s="220" t="s">
        <v>276</v>
      </c>
      <c r="D13" s="220" t="s">
        <v>293</v>
      </c>
      <c r="E13" s="151" t="s">
        <v>294</v>
      </c>
      <c r="F13" s="136" t="s">
        <v>295</v>
      </c>
      <c r="G13" s="13" t="s">
        <v>4</v>
      </c>
      <c r="H13" s="2">
        <f>IF(G13="","",VLOOKUP(G13,'Matriz Probabilidade Impacto'!$C$5:$E$10,2,FALSE))</f>
        <v>5</v>
      </c>
      <c r="I13" s="2" t="s">
        <v>16</v>
      </c>
      <c r="J13" s="2">
        <f>IF(I13="","",VLOOKUP(I13,'Matriz Probabilidade Impacto'!$C$16:$D$20,2,FALSE))</f>
        <v>8</v>
      </c>
      <c r="K13" s="2" t="str">
        <f t="shared" si="4"/>
        <v>Risco Alto</v>
      </c>
      <c r="L13" s="2">
        <f t="shared" si="5"/>
        <v>40</v>
      </c>
      <c r="M13" s="2" t="str">
        <f t="shared" si="6"/>
        <v>O risco alto deverá ser priorizado para tratamento, pois está fora do limite de apetite tolerado.</v>
      </c>
      <c r="N13" s="13" t="s">
        <v>250</v>
      </c>
      <c r="O13" s="2" t="s">
        <v>213</v>
      </c>
      <c r="P13" s="2" t="s">
        <v>213</v>
      </c>
      <c r="Q13" s="2" t="s">
        <v>250</v>
      </c>
      <c r="R13" s="2" t="s">
        <v>250</v>
      </c>
      <c r="S13" s="223" t="s">
        <v>355</v>
      </c>
      <c r="T13" s="223" t="s">
        <v>369</v>
      </c>
      <c r="U13" s="224">
        <v>44378</v>
      </c>
      <c r="V13" s="213" t="s">
        <v>373</v>
      </c>
    </row>
    <row r="14" spans="1:22" s="144" customFormat="1" ht="165" customHeight="1" x14ac:dyDescent="0.25">
      <c r="B14" s="76" t="s">
        <v>275</v>
      </c>
      <c r="C14" s="220" t="s">
        <v>276</v>
      </c>
      <c r="D14" s="220" t="s">
        <v>296</v>
      </c>
      <c r="E14" s="151" t="s">
        <v>297</v>
      </c>
      <c r="F14" s="136" t="s">
        <v>298</v>
      </c>
      <c r="G14" s="13" t="s">
        <v>248</v>
      </c>
      <c r="H14" s="2">
        <f>IF(G14="","",VLOOKUP(G14,'Matriz Probabilidade Impacto'!$C$5:$E$10,2,FALSE))</f>
        <v>8</v>
      </c>
      <c r="I14" s="2" t="s">
        <v>15</v>
      </c>
      <c r="J14" s="2">
        <f>IF(I14="","",VLOOKUP(I14,'Matriz Probabilidade Impacto'!$C$16:$D$20,2,FALSE))</f>
        <v>5</v>
      </c>
      <c r="K14" s="2" t="str">
        <f t="shared" si="4"/>
        <v>Risco Alto</v>
      </c>
      <c r="L14" s="2">
        <f t="shared" si="5"/>
        <v>40</v>
      </c>
      <c r="M14" s="2" t="str">
        <f t="shared" si="6"/>
        <v>O risco alto deverá ser priorizado para tratamento, pois está fora do limite de apetite tolerado.</v>
      </c>
      <c r="N14" s="13" t="s">
        <v>213</v>
      </c>
      <c r="O14" s="2" t="s">
        <v>213</v>
      </c>
      <c r="P14" s="2" t="s">
        <v>250</v>
      </c>
      <c r="Q14" s="2" t="s">
        <v>250</v>
      </c>
      <c r="R14" s="2" t="s">
        <v>213</v>
      </c>
      <c r="S14" s="223" t="s">
        <v>356</v>
      </c>
      <c r="T14" s="223" t="s">
        <v>369</v>
      </c>
      <c r="U14" s="224">
        <v>44378</v>
      </c>
      <c r="V14" s="213" t="s">
        <v>374</v>
      </c>
    </row>
    <row r="15" spans="1:22" s="144" customFormat="1" ht="118.5" customHeight="1" x14ac:dyDescent="0.25">
      <c r="B15" s="76" t="s">
        <v>299</v>
      </c>
      <c r="C15" s="220" t="s">
        <v>300</v>
      </c>
      <c r="D15" s="220" t="s">
        <v>301</v>
      </c>
      <c r="E15" s="151" t="s">
        <v>302</v>
      </c>
      <c r="F15" s="136" t="s">
        <v>303</v>
      </c>
      <c r="G15" s="13" t="s">
        <v>248</v>
      </c>
      <c r="H15" s="2">
        <f>IF(G15="","",VLOOKUP(G15,'Matriz Probabilidade Impacto'!$C$5:$E$10,2,FALSE))</f>
        <v>8</v>
      </c>
      <c r="I15" s="2" t="s">
        <v>17</v>
      </c>
      <c r="J15" s="2">
        <f>IF(I15="","",VLOOKUP(I15,'Matriz Probabilidade Impacto'!$C$16:$D$20,2,FALSE))</f>
        <v>10</v>
      </c>
      <c r="K15" s="2" t="str">
        <f t="shared" si="4"/>
        <v>Risco Extremo</v>
      </c>
      <c r="L15" s="2">
        <f t="shared" si="5"/>
        <v>80</v>
      </c>
      <c r="M15" s="2" t="str">
        <f t="shared" si="6"/>
        <v>O risco extremo deverá ser priorizado para tratamento, pois está fora do limite de apetite tolerado.</v>
      </c>
      <c r="N15" s="13" t="s">
        <v>213</v>
      </c>
      <c r="O15" s="2" t="s">
        <v>250</v>
      </c>
      <c r="P15" s="2" t="s">
        <v>213</v>
      </c>
      <c r="Q15" s="2" t="s">
        <v>250</v>
      </c>
      <c r="R15" s="2" t="s">
        <v>213</v>
      </c>
      <c r="S15" s="223" t="s">
        <v>384</v>
      </c>
      <c r="T15" s="223" t="s">
        <v>369</v>
      </c>
      <c r="U15" s="224">
        <v>44378</v>
      </c>
      <c r="V15" s="213" t="s">
        <v>375</v>
      </c>
    </row>
    <row r="16" spans="1:22" s="144" customFormat="1" ht="138" customHeight="1" x14ac:dyDescent="0.25">
      <c r="B16" s="76" t="s">
        <v>299</v>
      </c>
      <c r="C16" s="220" t="s">
        <v>300</v>
      </c>
      <c r="D16" s="220" t="s">
        <v>304</v>
      </c>
      <c r="E16" s="151" t="s">
        <v>305</v>
      </c>
      <c r="F16" s="136" t="s">
        <v>306</v>
      </c>
      <c r="G16" s="13" t="s">
        <v>4</v>
      </c>
      <c r="H16" s="2">
        <f>IF(G16="","",VLOOKUP(G16,'Matriz Probabilidade Impacto'!$C$5:$E$10,2,FALSE))</f>
        <v>5</v>
      </c>
      <c r="I16" s="2" t="s">
        <v>16</v>
      </c>
      <c r="J16" s="2">
        <f>IF(I16="","",VLOOKUP(I16,'Matriz Probabilidade Impacto'!$C$16:$D$20,2,FALSE))</f>
        <v>8</v>
      </c>
      <c r="K16" s="2" t="str">
        <f t="shared" si="4"/>
        <v>Risco Alto</v>
      </c>
      <c r="L16" s="2">
        <f t="shared" si="5"/>
        <v>40</v>
      </c>
      <c r="M16" s="2" t="str">
        <f t="shared" si="6"/>
        <v>O risco alto deverá ser priorizado para tratamento, pois está fora do limite de apetite tolerado.</v>
      </c>
      <c r="N16" s="13" t="s">
        <v>213</v>
      </c>
      <c r="O16" s="2" t="s">
        <v>213</v>
      </c>
      <c r="P16" s="2" t="s">
        <v>250</v>
      </c>
      <c r="Q16" s="2" t="s">
        <v>213</v>
      </c>
      <c r="R16" s="2" t="s">
        <v>213</v>
      </c>
      <c r="S16" s="223" t="s">
        <v>385</v>
      </c>
      <c r="T16" s="223" t="s">
        <v>369</v>
      </c>
      <c r="U16" s="224">
        <v>44378</v>
      </c>
      <c r="V16" s="213" t="s">
        <v>376</v>
      </c>
    </row>
    <row r="17" spans="2:22" s="144" customFormat="1" ht="135" x14ac:dyDescent="0.25">
      <c r="B17" s="76" t="s">
        <v>275</v>
      </c>
      <c r="C17" s="220" t="s">
        <v>276</v>
      </c>
      <c r="D17" s="220" t="s">
        <v>307</v>
      </c>
      <c r="E17" s="151" t="s">
        <v>308</v>
      </c>
      <c r="F17" s="136" t="s">
        <v>309</v>
      </c>
      <c r="G17" s="13" t="s">
        <v>4</v>
      </c>
      <c r="H17" s="2">
        <f>IF(G17="","",VLOOKUP(G17,'Matriz Probabilidade Impacto'!$C$5:$E$10,2,FALSE))</f>
        <v>5</v>
      </c>
      <c r="I17" s="2" t="s">
        <v>17</v>
      </c>
      <c r="J17" s="2">
        <f>IF(I17="","",VLOOKUP(I17,'Matriz Probabilidade Impacto'!$C$16:$D$20,2,FALSE))</f>
        <v>10</v>
      </c>
      <c r="K17" s="2" t="str">
        <f t="shared" si="4"/>
        <v>Risco Alto</v>
      </c>
      <c r="L17" s="2">
        <f t="shared" si="5"/>
        <v>50</v>
      </c>
      <c r="M17" s="2" t="str">
        <f t="shared" si="6"/>
        <v>O risco alto deverá ser priorizado para tratamento, pois está fora do limite de apetite tolerado.</v>
      </c>
      <c r="N17" s="13" t="s">
        <v>213</v>
      </c>
      <c r="O17" s="2" t="s">
        <v>213</v>
      </c>
      <c r="P17" s="2" t="s">
        <v>250</v>
      </c>
      <c r="Q17" s="2" t="s">
        <v>213</v>
      </c>
      <c r="R17" s="2" t="s">
        <v>213</v>
      </c>
      <c r="S17" s="223" t="s">
        <v>357</v>
      </c>
      <c r="T17" s="223" t="s">
        <v>369</v>
      </c>
      <c r="U17" s="224">
        <v>44378</v>
      </c>
      <c r="V17" s="213" t="s">
        <v>377</v>
      </c>
    </row>
    <row r="18" spans="2:22" s="144" customFormat="1" ht="81.75" customHeight="1" x14ac:dyDescent="0.25">
      <c r="B18" s="76" t="s">
        <v>283</v>
      </c>
      <c r="C18" s="220" t="s">
        <v>276</v>
      </c>
      <c r="D18" s="220" t="s">
        <v>310</v>
      </c>
      <c r="E18" s="151" t="s">
        <v>311</v>
      </c>
      <c r="F18" s="136" t="s">
        <v>312</v>
      </c>
      <c r="G18" s="13" t="s">
        <v>3</v>
      </c>
      <c r="H18" s="2">
        <f>IF(G18="","",VLOOKUP(G18,'Matriz Probabilidade Impacto'!$C$5:$E$10,2,FALSE))</f>
        <v>2</v>
      </c>
      <c r="I18" s="2" t="s">
        <v>15</v>
      </c>
      <c r="J18" s="2">
        <f>IF(I18="","",VLOOKUP(I18,'Matriz Probabilidade Impacto'!$C$16:$D$20,2,FALSE))</f>
        <v>5</v>
      </c>
      <c r="K18" s="2" t="str">
        <f t="shared" si="4"/>
        <v>Risco Médio</v>
      </c>
      <c r="L18" s="2">
        <f t="shared" si="5"/>
        <v>10</v>
      </c>
      <c r="M18" s="2" t="str">
        <f t="shared" si="6"/>
        <v>O risco médio está dentro do apetite a riscos da UFPA, portanto, deve ser apenas monitorado.</v>
      </c>
      <c r="N18" s="13" t="s">
        <v>213</v>
      </c>
      <c r="O18" s="2" t="s">
        <v>213</v>
      </c>
      <c r="P18" s="2" t="s">
        <v>250</v>
      </c>
      <c r="Q18" s="2" t="s">
        <v>250</v>
      </c>
      <c r="R18" s="2" t="s">
        <v>250</v>
      </c>
      <c r="S18" s="223" t="s">
        <v>358</v>
      </c>
      <c r="T18" s="223" t="s">
        <v>369</v>
      </c>
      <c r="U18" s="224">
        <v>44378</v>
      </c>
      <c r="V18" s="213"/>
    </row>
    <row r="19" spans="2:22" s="144" customFormat="1" ht="75" x14ac:dyDescent="0.25">
      <c r="B19" s="76" t="s">
        <v>313</v>
      </c>
      <c r="C19" s="220" t="s">
        <v>276</v>
      </c>
      <c r="D19" s="220" t="s">
        <v>314</v>
      </c>
      <c r="E19" s="151" t="s">
        <v>315</v>
      </c>
      <c r="F19" s="136" t="s">
        <v>316</v>
      </c>
      <c r="G19" s="13" t="s">
        <v>248</v>
      </c>
      <c r="H19" s="2">
        <f>IF(G19="","",VLOOKUP(G19,'Matriz Probabilidade Impacto'!$C$5:$E$10,2,FALSE))</f>
        <v>8</v>
      </c>
      <c r="I19" s="2" t="s">
        <v>16</v>
      </c>
      <c r="J19" s="2">
        <f>IF(I19="","",VLOOKUP(I19,'Matriz Probabilidade Impacto'!$C$16:$D$20,2,FALSE))</f>
        <v>8</v>
      </c>
      <c r="K19" s="2" t="str">
        <f t="shared" si="4"/>
        <v>Risco Alto</v>
      </c>
      <c r="L19" s="2">
        <f t="shared" si="5"/>
        <v>64</v>
      </c>
      <c r="M19" s="2" t="str">
        <f t="shared" si="6"/>
        <v>O risco alto deverá ser priorizado para tratamento, pois está fora do limite de apetite tolerado.</v>
      </c>
      <c r="N19" s="13" t="s">
        <v>250</v>
      </c>
      <c r="O19" s="2" t="s">
        <v>213</v>
      </c>
      <c r="P19" s="2" t="s">
        <v>213</v>
      </c>
      <c r="Q19" s="2" t="s">
        <v>250</v>
      </c>
      <c r="R19" s="2" t="s">
        <v>213</v>
      </c>
      <c r="S19" s="223" t="s">
        <v>359</v>
      </c>
      <c r="T19" s="223" t="s">
        <v>369</v>
      </c>
      <c r="U19" s="224">
        <v>44378</v>
      </c>
      <c r="V19" s="213" t="s">
        <v>378</v>
      </c>
    </row>
    <row r="20" spans="2:22" s="144" customFormat="1" ht="90" x14ac:dyDescent="0.25">
      <c r="B20" s="76" t="s">
        <v>317</v>
      </c>
      <c r="C20" s="220" t="s">
        <v>276</v>
      </c>
      <c r="D20" s="220" t="s">
        <v>318</v>
      </c>
      <c r="E20" s="151" t="s">
        <v>319</v>
      </c>
      <c r="F20" s="136" t="s">
        <v>320</v>
      </c>
      <c r="G20" s="13" t="s">
        <v>3</v>
      </c>
      <c r="H20" s="2">
        <f>IF(G20="","",VLOOKUP(G20,'Matriz Probabilidade Impacto'!$C$5:$E$10,2,FALSE))</f>
        <v>2</v>
      </c>
      <c r="I20" s="2" t="s">
        <v>17</v>
      </c>
      <c r="J20" s="2">
        <f>IF(I20="","",VLOOKUP(I20,'Matriz Probabilidade Impacto'!$C$16:$D$20,2,FALSE))</f>
        <v>10</v>
      </c>
      <c r="K20" s="2" t="str">
        <f t="shared" si="4"/>
        <v>Risco Médio</v>
      </c>
      <c r="L20" s="2">
        <f t="shared" si="5"/>
        <v>20</v>
      </c>
      <c r="M20" s="2" t="str">
        <f t="shared" si="6"/>
        <v>O risco médio está dentro do apetite a riscos da UFPA, portanto, deve ser apenas monitorado.</v>
      </c>
      <c r="N20" s="13" t="s">
        <v>250</v>
      </c>
      <c r="O20" s="2" t="s">
        <v>250</v>
      </c>
      <c r="P20" s="2" t="s">
        <v>250</v>
      </c>
      <c r="Q20" s="2" t="s">
        <v>213</v>
      </c>
      <c r="R20" s="2" t="s">
        <v>250</v>
      </c>
      <c r="S20" s="223" t="s">
        <v>360</v>
      </c>
      <c r="T20" s="223" t="s">
        <v>369</v>
      </c>
      <c r="U20" s="224">
        <v>44378</v>
      </c>
      <c r="V20" s="213"/>
    </row>
    <row r="21" spans="2:22" s="144" customFormat="1" ht="60" x14ac:dyDescent="0.25">
      <c r="B21" s="76" t="s">
        <v>313</v>
      </c>
      <c r="C21" s="220" t="s">
        <v>276</v>
      </c>
      <c r="D21" s="220" t="s">
        <v>321</v>
      </c>
      <c r="E21" s="151" t="s">
        <v>322</v>
      </c>
      <c r="F21" s="136" t="s">
        <v>323</v>
      </c>
      <c r="G21" s="13" t="s">
        <v>3</v>
      </c>
      <c r="H21" s="2">
        <f>IF(G21="","",VLOOKUP(G21,'Matriz Probabilidade Impacto'!$C$5:$E$10,2,FALSE))</f>
        <v>2</v>
      </c>
      <c r="I21" s="2" t="s">
        <v>16</v>
      </c>
      <c r="J21" s="2">
        <f>IF(I21="","",VLOOKUP(I21,'Matriz Probabilidade Impacto'!$C$16:$D$20,2,FALSE))</f>
        <v>8</v>
      </c>
      <c r="K21" s="2" t="str">
        <f t="shared" si="4"/>
        <v>Risco Médio</v>
      </c>
      <c r="L21" s="2">
        <f t="shared" si="5"/>
        <v>16</v>
      </c>
      <c r="M21" s="2" t="str">
        <f t="shared" si="6"/>
        <v>O risco médio está dentro do apetite a riscos da UFPA, portanto, deve ser apenas monitorado.</v>
      </c>
      <c r="N21" s="13" t="s">
        <v>250</v>
      </c>
      <c r="O21" s="2" t="s">
        <v>250</v>
      </c>
      <c r="P21" s="2" t="s">
        <v>213</v>
      </c>
      <c r="Q21" s="2" t="s">
        <v>250</v>
      </c>
      <c r="R21" s="2" t="s">
        <v>250</v>
      </c>
      <c r="S21" s="223" t="str">
        <f t="shared" ref="S21:T49" si="7">IF(K21="","",IF(K21="Risco Baixo","monitorar o risco.",IF(K21="Risco Médio","monitorar o risco.",IF(K21="Risco Alto","",IF(K21="Risco Extremo","",)))))</f>
        <v>monitorar o risco.</v>
      </c>
      <c r="T21" s="223" t="s">
        <v>369</v>
      </c>
      <c r="U21" s="224" t="str">
        <f t="shared" ref="U21:U49" si="8">IF(S21="monitorar o risco.","Contínuo","")</f>
        <v>Contínuo</v>
      </c>
      <c r="V21" s="213"/>
    </row>
    <row r="22" spans="2:22" s="144" customFormat="1" ht="75" x14ac:dyDescent="0.25">
      <c r="B22" s="76" t="s">
        <v>313</v>
      </c>
      <c r="C22" s="220" t="s">
        <v>276</v>
      </c>
      <c r="D22" s="220" t="s">
        <v>324</v>
      </c>
      <c r="E22" s="151" t="s">
        <v>325</v>
      </c>
      <c r="F22" s="136" t="s">
        <v>326</v>
      </c>
      <c r="G22" s="13" t="s">
        <v>4</v>
      </c>
      <c r="H22" s="2">
        <f>IF(G22="","",VLOOKUP(G22,'Matriz Probabilidade Impacto'!$C$5:$E$10,2,FALSE))</f>
        <v>5</v>
      </c>
      <c r="I22" s="2" t="s">
        <v>16</v>
      </c>
      <c r="J22" s="2">
        <f>IF(I22="","",VLOOKUP(I22,'Matriz Probabilidade Impacto'!$C$16:$D$20,2,FALSE))</f>
        <v>8</v>
      </c>
      <c r="K22" s="2" t="str">
        <f t="shared" si="4"/>
        <v>Risco Alto</v>
      </c>
      <c r="L22" s="2">
        <f t="shared" si="5"/>
        <v>40</v>
      </c>
      <c r="M22" s="2" t="str">
        <f t="shared" si="6"/>
        <v>O risco alto deverá ser priorizado para tratamento, pois está fora do limite de apetite tolerado.</v>
      </c>
      <c r="N22" s="13" t="s">
        <v>250</v>
      </c>
      <c r="O22" s="2" t="s">
        <v>213</v>
      </c>
      <c r="P22" s="2" t="s">
        <v>250</v>
      </c>
      <c r="Q22" s="2" t="s">
        <v>250</v>
      </c>
      <c r="R22" s="2" t="s">
        <v>213</v>
      </c>
      <c r="S22" s="223" t="s">
        <v>361</v>
      </c>
      <c r="T22" s="223" t="s">
        <v>369</v>
      </c>
      <c r="U22" s="224">
        <v>44378</v>
      </c>
      <c r="V22" s="213" t="s">
        <v>379</v>
      </c>
    </row>
    <row r="23" spans="2:22" s="144" customFormat="1" ht="60" x14ac:dyDescent="0.25">
      <c r="B23" s="76" t="s">
        <v>317</v>
      </c>
      <c r="C23" s="220" t="s">
        <v>276</v>
      </c>
      <c r="D23" s="220" t="s">
        <v>327</v>
      </c>
      <c r="E23" s="151" t="s">
        <v>328</v>
      </c>
      <c r="F23" s="136" t="s">
        <v>329</v>
      </c>
      <c r="G23" s="13" t="s">
        <v>11</v>
      </c>
      <c r="H23" s="2">
        <f>IF(G23="","",VLOOKUP(G23,'Matriz Probabilidade Impacto'!$C$5:$E$10,2,FALSE))</f>
        <v>1</v>
      </c>
      <c r="I23" s="2" t="s">
        <v>17</v>
      </c>
      <c r="J23" s="2">
        <f>IF(I23="","",VLOOKUP(I23,'Matriz Probabilidade Impacto'!$C$16:$D$20,2,FALSE))</f>
        <v>10</v>
      </c>
      <c r="K23" s="2" t="str">
        <f t="shared" si="4"/>
        <v>Risco Médio</v>
      </c>
      <c r="L23" s="2">
        <f t="shared" si="5"/>
        <v>10</v>
      </c>
      <c r="M23" s="2" t="str">
        <f t="shared" si="6"/>
        <v>O risco médio está dentro do apetite a riscos da UFPA, portanto, deve ser apenas monitorado.</v>
      </c>
      <c r="N23" s="13" t="s">
        <v>213</v>
      </c>
      <c r="O23" s="2" t="s">
        <v>213</v>
      </c>
      <c r="P23" s="2" t="s">
        <v>213</v>
      </c>
      <c r="Q23" s="2" t="s">
        <v>213</v>
      </c>
      <c r="R23" s="2" t="s">
        <v>250</v>
      </c>
      <c r="S23" s="223" t="s">
        <v>362</v>
      </c>
      <c r="T23" s="223" t="s">
        <v>369</v>
      </c>
      <c r="U23" s="224">
        <v>44379</v>
      </c>
      <c r="V23" s="213"/>
    </row>
    <row r="24" spans="2:22" s="144" customFormat="1" ht="140.25" customHeight="1" x14ac:dyDescent="0.25">
      <c r="B24" s="76" t="s">
        <v>317</v>
      </c>
      <c r="C24" s="220" t="s">
        <v>276</v>
      </c>
      <c r="D24" s="220" t="s">
        <v>330</v>
      </c>
      <c r="E24" s="151" t="s">
        <v>331</v>
      </c>
      <c r="F24" s="136" t="s">
        <v>332</v>
      </c>
      <c r="G24" s="13" t="s">
        <v>11</v>
      </c>
      <c r="H24" s="2">
        <f>IF(G24="","",VLOOKUP(G24,'Matriz Probabilidade Impacto'!$C$5:$E$10,2,FALSE))</f>
        <v>1</v>
      </c>
      <c r="I24" s="2" t="s">
        <v>17</v>
      </c>
      <c r="J24" s="2">
        <f>IF(I24="","",VLOOKUP(I24,'Matriz Probabilidade Impacto'!$C$16:$D$20,2,FALSE))</f>
        <v>10</v>
      </c>
      <c r="K24" s="2" t="str">
        <f t="shared" si="4"/>
        <v>Risco Médio</v>
      </c>
      <c r="L24" s="2">
        <f t="shared" si="5"/>
        <v>10</v>
      </c>
      <c r="M24" s="2" t="str">
        <f t="shared" si="6"/>
        <v>O risco médio está dentro do apetite a riscos da UFPA, portanto, deve ser apenas monitorado.</v>
      </c>
      <c r="N24" s="13" t="s">
        <v>213</v>
      </c>
      <c r="O24" s="2" t="s">
        <v>213</v>
      </c>
      <c r="P24" s="2" t="s">
        <v>213</v>
      </c>
      <c r="Q24" s="2" t="s">
        <v>213</v>
      </c>
      <c r="R24" s="2" t="s">
        <v>250</v>
      </c>
      <c r="S24" s="223" t="s">
        <v>362</v>
      </c>
      <c r="T24" s="223" t="s">
        <v>369</v>
      </c>
      <c r="U24" s="224">
        <v>44378</v>
      </c>
      <c r="V24" s="213"/>
    </row>
    <row r="25" spans="2:22" s="144" customFormat="1" ht="60" x14ac:dyDescent="0.25">
      <c r="B25" s="76" t="s">
        <v>313</v>
      </c>
      <c r="C25" s="220" t="s">
        <v>276</v>
      </c>
      <c r="D25" s="220" t="s">
        <v>333</v>
      </c>
      <c r="E25" s="151" t="s">
        <v>334</v>
      </c>
      <c r="F25" s="136" t="s">
        <v>335</v>
      </c>
      <c r="G25" s="13" t="s">
        <v>3</v>
      </c>
      <c r="H25" s="2">
        <f>IF(G25="","",VLOOKUP(G25,'Matriz Probabilidade Impacto'!$C$5:$E$10,2,FALSE))</f>
        <v>2</v>
      </c>
      <c r="I25" s="2" t="s">
        <v>17</v>
      </c>
      <c r="J25" s="2">
        <f>IF(I25="","",VLOOKUP(I25,'Matriz Probabilidade Impacto'!$C$16:$D$20,2,FALSE))</f>
        <v>10</v>
      </c>
      <c r="K25" s="2" t="str">
        <f t="shared" si="4"/>
        <v>Risco Médio</v>
      </c>
      <c r="L25" s="2">
        <f t="shared" si="5"/>
        <v>20</v>
      </c>
      <c r="M25" s="2" t="str">
        <f t="shared" si="6"/>
        <v>O risco médio está dentro do apetite a riscos da UFPA, portanto, deve ser apenas monitorado.</v>
      </c>
      <c r="N25" s="13" t="s">
        <v>213</v>
      </c>
      <c r="O25" s="2" t="s">
        <v>250</v>
      </c>
      <c r="P25" s="2" t="s">
        <v>213</v>
      </c>
      <c r="Q25" s="2" t="s">
        <v>213</v>
      </c>
      <c r="R25" s="2" t="s">
        <v>213</v>
      </c>
      <c r="S25" s="223" t="s">
        <v>363</v>
      </c>
      <c r="T25" s="223" t="s">
        <v>369</v>
      </c>
      <c r="U25" s="224">
        <v>44378</v>
      </c>
      <c r="V25" s="213" t="s">
        <v>380</v>
      </c>
    </row>
    <row r="26" spans="2:22" s="144" customFormat="1" ht="132" customHeight="1" x14ac:dyDescent="0.25">
      <c r="B26" s="76" t="s">
        <v>336</v>
      </c>
      <c r="C26" s="220" t="s">
        <v>337</v>
      </c>
      <c r="D26" s="220" t="s">
        <v>338</v>
      </c>
      <c r="E26" s="151" t="s">
        <v>339</v>
      </c>
      <c r="F26" s="136" t="s">
        <v>340</v>
      </c>
      <c r="G26" s="13" t="s">
        <v>248</v>
      </c>
      <c r="H26" s="2">
        <f>IF(G26="","",VLOOKUP(G26,'Matriz Probabilidade Impacto'!$C$5:$E$10,2,FALSE))</f>
        <v>8</v>
      </c>
      <c r="I26" s="2" t="s">
        <v>17</v>
      </c>
      <c r="J26" s="2">
        <f>IF(I26="","",VLOOKUP(I26,'Matriz Probabilidade Impacto'!$C$16:$D$20,2,FALSE))</f>
        <v>10</v>
      </c>
      <c r="K26" s="2" t="str">
        <f t="shared" si="4"/>
        <v>Risco Extremo</v>
      </c>
      <c r="L26" s="2">
        <f t="shared" si="5"/>
        <v>80</v>
      </c>
      <c r="M26" s="2" t="str">
        <f t="shared" si="6"/>
        <v>O risco extremo deverá ser priorizado para tratamento, pois está fora do limite de apetite tolerado.</v>
      </c>
      <c r="N26" s="13" t="s">
        <v>213</v>
      </c>
      <c r="O26" s="2" t="s">
        <v>250</v>
      </c>
      <c r="P26" s="2" t="s">
        <v>213</v>
      </c>
      <c r="Q26" s="2" t="s">
        <v>250</v>
      </c>
      <c r="R26" s="2" t="s">
        <v>250</v>
      </c>
      <c r="S26" s="223" t="s">
        <v>364</v>
      </c>
      <c r="T26" s="223" t="s">
        <v>369</v>
      </c>
      <c r="U26" s="224">
        <v>44378</v>
      </c>
      <c r="V26" s="213" t="s">
        <v>381</v>
      </c>
    </row>
    <row r="27" spans="2:22" s="144" customFormat="1" ht="108" customHeight="1" x14ac:dyDescent="0.25">
      <c r="B27" s="76" t="s">
        <v>336</v>
      </c>
      <c r="C27" s="220" t="s">
        <v>337</v>
      </c>
      <c r="D27" s="220" t="s">
        <v>341</v>
      </c>
      <c r="E27" s="151" t="s">
        <v>342</v>
      </c>
      <c r="F27" s="136" t="s">
        <v>343</v>
      </c>
      <c r="G27" s="13" t="s">
        <v>4</v>
      </c>
      <c r="H27" s="2">
        <f>IF(G27="","",VLOOKUP(G27,'Matriz Probabilidade Impacto'!$C$5:$E$10,2,FALSE))</f>
        <v>5</v>
      </c>
      <c r="I27" s="2" t="s">
        <v>17</v>
      </c>
      <c r="J27" s="2">
        <f>IF(I27="","",VLOOKUP(I27,'Matriz Probabilidade Impacto'!$C$16:$D$20,2,FALSE))</f>
        <v>10</v>
      </c>
      <c r="K27" s="2" t="str">
        <f t="shared" si="4"/>
        <v>Risco Alto</v>
      </c>
      <c r="L27" s="2">
        <f t="shared" si="5"/>
        <v>50</v>
      </c>
      <c r="M27" s="2" t="str">
        <f t="shared" si="6"/>
        <v>O risco alto deverá ser priorizado para tratamento, pois está fora do limite de apetite tolerado.</v>
      </c>
      <c r="N27" s="13" t="s">
        <v>213</v>
      </c>
      <c r="O27" s="2" t="s">
        <v>213</v>
      </c>
      <c r="P27" s="2" t="s">
        <v>213</v>
      </c>
      <c r="Q27" s="2" t="s">
        <v>213</v>
      </c>
      <c r="R27" s="2" t="s">
        <v>213</v>
      </c>
      <c r="S27" s="223" t="s">
        <v>365</v>
      </c>
      <c r="T27" s="223" t="s">
        <v>369</v>
      </c>
      <c r="U27" s="224">
        <v>44378</v>
      </c>
      <c r="V27" s="213"/>
    </row>
    <row r="28" spans="2:22" s="144" customFormat="1" ht="60" x14ac:dyDescent="0.25">
      <c r="B28" s="76" t="s">
        <v>336</v>
      </c>
      <c r="C28" s="220" t="s">
        <v>344</v>
      </c>
      <c r="D28" s="220" t="s">
        <v>345</v>
      </c>
      <c r="E28" s="151" t="s">
        <v>346</v>
      </c>
      <c r="F28" s="136" t="s">
        <v>347</v>
      </c>
      <c r="G28" s="13" t="s">
        <v>4</v>
      </c>
      <c r="H28" s="2">
        <f>IF(G28="","",VLOOKUP(G28,'Matriz Probabilidade Impacto'!$C$5:$E$10,2,FALSE))</f>
        <v>5</v>
      </c>
      <c r="I28" s="2" t="s">
        <v>15</v>
      </c>
      <c r="J28" s="2">
        <f>IF(I28="","",VLOOKUP(I28,'Matriz Probabilidade Impacto'!$C$16:$D$20,2,FALSE))</f>
        <v>5</v>
      </c>
      <c r="K28" s="2" t="str">
        <f t="shared" si="4"/>
        <v>Risco Médio</v>
      </c>
      <c r="L28" s="2">
        <f t="shared" si="5"/>
        <v>25</v>
      </c>
      <c r="M28" s="2" t="str">
        <f t="shared" si="6"/>
        <v>O risco médio está dentro do apetite a riscos da UFPA, portanto, deve ser apenas monitorado.</v>
      </c>
      <c r="N28" s="13" t="s">
        <v>213</v>
      </c>
      <c r="O28" s="2" t="s">
        <v>250</v>
      </c>
      <c r="P28" s="2" t="s">
        <v>213</v>
      </c>
      <c r="Q28" s="2" t="s">
        <v>250</v>
      </c>
      <c r="R28" s="2" t="s">
        <v>213</v>
      </c>
      <c r="S28" s="223" t="s">
        <v>366</v>
      </c>
      <c r="T28" s="223" t="s">
        <v>369</v>
      </c>
      <c r="U28" s="224">
        <v>44378</v>
      </c>
      <c r="V28" s="213"/>
    </row>
    <row r="29" spans="2:22" s="144" customFormat="1" ht="90" x14ac:dyDescent="0.25">
      <c r="B29" s="76" t="s">
        <v>336</v>
      </c>
      <c r="C29" s="220" t="s">
        <v>337</v>
      </c>
      <c r="D29" s="220" t="s">
        <v>348</v>
      </c>
      <c r="E29" s="151" t="s">
        <v>349</v>
      </c>
      <c r="F29" s="136" t="s">
        <v>350</v>
      </c>
      <c r="G29" s="13" t="s">
        <v>248</v>
      </c>
      <c r="H29" s="2">
        <f>IF(G29="","",VLOOKUP(G29,'Matriz Probabilidade Impacto'!$C$5:$E$10,2,FALSE))</f>
        <v>8</v>
      </c>
      <c r="I29" s="2" t="s">
        <v>15</v>
      </c>
      <c r="J29" s="2">
        <f>IF(I29="","",VLOOKUP(I29,'Matriz Probabilidade Impacto'!$C$16:$D$20,2,FALSE))</f>
        <v>5</v>
      </c>
      <c r="K29" s="2" t="str">
        <f t="shared" si="4"/>
        <v>Risco Alto</v>
      </c>
      <c r="L29" s="2">
        <f t="shared" si="5"/>
        <v>40</v>
      </c>
      <c r="M29" s="2" t="str">
        <f t="shared" si="6"/>
        <v>O risco alto deverá ser priorizado para tratamento, pois está fora do limite de apetite tolerado.</v>
      </c>
      <c r="N29" s="13" t="s">
        <v>213</v>
      </c>
      <c r="O29" s="2" t="s">
        <v>213</v>
      </c>
      <c r="P29" s="2" t="s">
        <v>213</v>
      </c>
      <c r="Q29" s="2" t="s">
        <v>213</v>
      </c>
      <c r="R29" s="2" t="s">
        <v>250</v>
      </c>
      <c r="S29" s="223" t="s">
        <v>367</v>
      </c>
      <c r="T29" s="223" t="s">
        <v>369</v>
      </c>
      <c r="U29" s="224">
        <v>44378</v>
      </c>
      <c r="V29" s="213"/>
    </row>
    <row r="30" spans="2:22" s="144" customFormat="1" x14ac:dyDescent="0.25">
      <c r="B30" s="76"/>
      <c r="C30" s="220"/>
      <c r="D30" s="220"/>
      <c r="E30" s="151"/>
      <c r="F30" s="136"/>
      <c r="G30" s="13"/>
      <c r="H30" s="2" t="str">
        <f>IF(G30="","",VLOOKUP(G30,'Matriz Probabilidade Impacto'!$C$5:$E$10,2,FALSE))</f>
        <v/>
      </c>
      <c r="I30" s="2"/>
      <c r="J30" s="2" t="str">
        <f>IF(I30="","",VLOOKUP(I30,'Matriz Probabilidade Impacto'!$C$16:$D$20,2,FALSE))</f>
        <v/>
      </c>
      <c r="K30" s="2" t="str">
        <f t="shared" si="4"/>
        <v/>
      </c>
      <c r="L30" s="2" t="str">
        <f t="shared" si="5"/>
        <v/>
      </c>
      <c r="M30" s="2" t="str">
        <f t="shared" si="6"/>
        <v/>
      </c>
      <c r="N30" s="13"/>
      <c r="O30" s="2"/>
      <c r="P30" s="2"/>
      <c r="Q30" s="2"/>
      <c r="R30" s="2"/>
      <c r="S30" s="220" t="str">
        <f t="shared" si="7"/>
        <v/>
      </c>
      <c r="T30" s="220"/>
      <c r="U30" s="218" t="str">
        <f t="shared" si="8"/>
        <v/>
      </c>
      <c r="V30" s="213"/>
    </row>
    <row r="31" spans="2:22" s="144" customFormat="1" x14ac:dyDescent="0.25">
      <c r="B31" s="76"/>
      <c r="C31" s="220"/>
      <c r="D31" s="220"/>
      <c r="E31" s="151"/>
      <c r="F31" s="136"/>
      <c r="G31" s="13"/>
      <c r="H31" s="2" t="str">
        <f>IF(G31="","",VLOOKUP(G31,'Matriz Probabilidade Impacto'!$C$5:$E$10,2,FALSE))</f>
        <v/>
      </c>
      <c r="I31" s="2"/>
      <c r="J31" s="2" t="str">
        <f>IF(I31="","",VLOOKUP(I31,'Matriz Probabilidade Impacto'!$C$16:$D$20,2,FALSE))</f>
        <v/>
      </c>
      <c r="K31" s="2" t="str">
        <f t="shared" si="4"/>
        <v/>
      </c>
      <c r="L31" s="2" t="str">
        <f t="shared" si="5"/>
        <v/>
      </c>
      <c r="M31" s="2" t="str">
        <f t="shared" si="6"/>
        <v/>
      </c>
      <c r="N31" s="13"/>
      <c r="O31" s="2"/>
      <c r="P31" s="2"/>
      <c r="Q31" s="2"/>
      <c r="R31" s="2"/>
      <c r="S31" s="220" t="str">
        <f t="shared" si="7"/>
        <v/>
      </c>
      <c r="T31" s="220"/>
      <c r="U31" s="218" t="str">
        <f t="shared" si="8"/>
        <v/>
      </c>
      <c r="V31" s="213"/>
    </row>
    <row r="32" spans="2:22" s="144" customFormat="1" x14ac:dyDescent="0.25">
      <c r="B32" s="76"/>
      <c r="C32" s="220"/>
      <c r="D32" s="220"/>
      <c r="E32" s="151"/>
      <c r="F32" s="136"/>
      <c r="G32" s="13"/>
      <c r="H32" s="2" t="str">
        <f>IF(G32="","",VLOOKUP(G32,'Matriz Probabilidade Impacto'!$C$5:$E$10,2,FALSE))</f>
        <v/>
      </c>
      <c r="I32" s="2"/>
      <c r="J32" s="2" t="str">
        <f>IF(I32="","",VLOOKUP(I32,'Matriz Probabilidade Impacto'!$C$16:$D$20,2,FALSE))</f>
        <v/>
      </c>
      <c r="K32" s="2" t="str">
        <f t="shared" si="4"/>
        <v/>
      </c>
      <c r="L32" s="2" t="str">
        <f t="shared" si="5"/>
        <v/>
      </c>
      <c r="M32" s="2" t="str">
        <f t="shared" si="6"/>
        <v/>
      </c>
      <c r="N32" s="13"/>
      <c r="O32" s="2"/>
      <c r="P32" s="2"/>
      <c r="Q32" s="2"/>
      <c r="R32" s="2"/>
      <c r="S32" s="220" t="str">
        <f t="shared" si="7"/>
        <v/>
      </c>
      <c r="T32" s="220"/>
      <c r="U32" s="218" t="str">
        <f t="shared" si="8"/>
        <v/>
      </c>
      <c r="V32" s="213"/>
    </row>
    <row r="33" spans="2:22" s="144" customFormat="1" x14ac:dyDescent="0.25">
      <c r="B33" s="76"/>
      <c r="C33" s="220"/>
      <c r="D33" s="220"/>
      <c r="E33" s="151"/>
      <c r="F33" s="136"/>
      <c r="G33" s="13"/>
      <c r="H33" s="2" t="str">
        <f>IF(G33="","",VLOOKUP(G33,'Matriz Probabilidade Impacto'!$C$5:$E$10,2,FALSE))</f>
        <v/>
      </c>
      <c r="I33" s="2"/>
      <c r="J33" s="2" t="str">
        <f>IF(I33="","",VLOOKUP(I33,'Matriz Probabilidade Impacto'!$C$16:$D$20,2,FALSE))</f>
        <v/>
      </c>
      <c r="K33" s="2" t="str">
        <f t="shared" si="4"/>
        <v/>
      </c>
      <c r="L33" s="2" t="str">
        <f t="shared" si="5"/>
        <v/>
      </c>
      <c r="M33" s="2" t="str">
        <f t="shared" si="6"/>
        <v/>
      </c>
      <c r="N33" s="13"/>
      <c r="O33" s="2"/>
      <c r="P33" s="2"/>
      <c r="Q33" s="2"/>
      <c r="R33" s="2"/>
      <c r="S33" s="220" t="str">
        <f t="shared" si="7"/>
        <v/>
      </c>
      <c r="T33" s="220"/>
      <c r="U33" s="218" t="str">
        <f t="shared" si="8"/>
        <v/>
      </c>
      <c r="V33" s="213"/>
    </row>
    <row r="34" spans="2:22" s="144" customFormat="1" x14ac:dyDescent="0.25">
      <c r="B34" s="76"/>
      <c r="C34" s="220"/>
      <c r="D34" s="220"/>
      <c r="E34" s="151"/>
      <c r="F34" s="136"/>
      <c r="G34" s="13"/>
      <c r="H34" s="2" t="str">
        <f>IF(G34="","",VLOOKUP(G34,'Matriz Probabilidade Impacto'!$C$5:$E$10,2,FALSE))</f>
        <v/>
      </c>
      <c r="I34" s="2"/>
      <c r="J34" s="2" t="str">
        <f>IF(I34="","",VLOOKUP(I34,'Matriz Probabilidade Impacto'!$C$16:$D$20,2,FALSE))</f>
        <v/>
      </c>
      <c r="K34" s="2" t="str">
        <f t="shared" si="4"/>
        <v/>
      </c>
      <c r="L34" s="2" t="str">
        <f t="shared" si="5"/>
        <v/>
      </c>
      <c r="M34" s="2" t="str">
        <f t="shared" si="6"/>
        <v/>
      </c>
      <c r="N34" s="13"/>
      <c r="O34" s="2"/>
      <c r="P34" s="2"/>
      <c r="Q34" s="2"/>
      <c r="R34" s="2"/>
      <c r="S34" s="220" t="str">
        <f t="shared" si="7"/>
        <v/>
      </c>
      <c r="T34" s="220"/>
      <c r="U34" s="218" t="str">
        <f t="shared" si="8"/>
        <v/>
      </c>
      <c r="V34" s="213"/>
    </row>
    <row r="35" spans="2:22" s="144" customFormat="1" x14ac:dyDescent="0.25">
      <c r="B35" s="76"/>
      <c r="C35" s="220"/>
      <c r="D35" s="220"/>
      <c r="E35" s="151"/>
      <c r="F35" s="136"/>
      <c r="G35" s="13"/>
      <c r="H35" s="2" t="str">
        <f>IF(G35="","",VLOOKUP(G35,'Matriz Probabilidade Impacto'!$C$5:$E$10,2,FALSE))</f>
        <v/>
      </c>
      <c r="I35" s="2"/>
      <c r="J35" s="2" t="str">
        <f>IF(I35="","",VLOOKUP(I35,'Matriz Probabilidade Impacto'!$C$16:$D$20,2,FALSE))</f>
        <v/>
      </c>
      <c r="K35" s="2" t="str">
        <f t="shared" si="4"/>
        <v/>
      </c>
      <c r="L35" s="2" t="str">
        <f t="shared" si="5"/>
        <v/>
      </c>
      <c r="M35" s="2" t="str">
        <f t="shared" si="6"/>
        <v/>
      </c>
      <c r="N35" s="13"/>
      <c r="O35" s="2"/>
      <c r="P35" s="2"/>
      <c r="Q35" s="2"/>
      <c r="R35" s="2"/>
      <c r="S35" s="220" t="str">
        <f t="shared" si="7"/>
        <v/>
      </c>
      <c r="T35" s="220"/>
      <c r="U35" s="218" t="str">
        <f t="shared" si="8"/>
        <v/>
      </c>
      <c r="V35" s="213"/>
    </row>
    <row r="36" spans="2:22" s="144" customFormat="1" x14ac:dyDescent="0.25">
      <c r="B36" s="76"/>
      <c r="C36" s="220"/>
      <c r="D36" s="220"/>
      <c r="E36" s="151"/>
      <c r="F36" s="136"/>
      <c r="G36" s="13"/>
      <c r="H36" s="2" t="str">
        <f>IF(G36="","",VLOOKUP(G36,'Matriz Probabilidade Impacto'!$C$5:$E$10,2,FALSE))</f>
        <v/>
      </c>
      <c r="I36" s="2"/>
      <c r="J36" s="2" t="str">
        <f>IF(I36="","",VLOOKUP(I36,'Matriz Probabilidade Impacto'!$C$16:$D$20,2,FALSE))</f>
        <v/>
      </c>
      <c r="K36" s="2" t="str">
        <f t="shared" si="4"/>
        <v/>
      </c>
      <c r="L36" s="2" t="str">
        <f t="shared" si="5"/>
        <v/>
      </c>
      <c r="M36" s="2" t="str">
        <f t="shared" si="6"/>
        <v/>
      </c>
      <c r="N36" s="13"/>
      <c r="O36" s="2"/>
      <c r="P36" s="2"/>
      <c r="Q36" s="2"/>
      <c r="R36" s="2"/>
      <c r="S36" s="220" t="str">
        <f t="shared" si="7"/>
        <v/>
      </c>
      <c r="T36" s="220"/>
      <c r="U36" s="218" t="str">
        <f t="shared" si="8"/>
        <v/>
      </c>
      <c r="V36" s="213"/>
    </row>
    <row r="37" spans="2:22" s="144" customFormat="1" x14ac:dyDescent="0.25">
      <c r="B37" s="76"/>
      <c r="C37" s="220"/>
      <c r="D37" s="220"/>
      <c r="E37" s="151"/>
      <c r="F37" s="136"/>
      <c r="G37" s="13"/>
      <c r="H37" s="2" t="str">
        <f>IF(G37="","",VLOOKUP(G37,'Matriz Probabilidade Impacto'!$C$5:$E$10,2,FALSE))</f>
        <v/>
      </c>
      <c r="I37" s="2"/>
      <c r="J37" s="2" t="str">
        <f>IF(I37="","",VLOOKUP(I37,'Matriz Probabilidade Impacto'!$C$16:$D$20,2,FALSE))</f>
        <v/>
      </c>
      <c r="K37" s="2" t="str">
        <f t="shared" si="4"/>
        <v/>
      </c>
      <c r="L37" s="2" t="str">
        <f t="shared" si="5"/>
        <v/>
      </c>
      <c r="M37" s="2" t="str">
        <f t="shared" si="6"/>
        <v/>
      </c>
      <c r="N37" s="13"/>
      <c r="O37" s="2"/>
      <c r="P37" s="2"/>
      <c r="Q37" s="2"/>
      <c r="R37" s="2"/>
      <c r="S37" s="220" t="str">
        <f t="shared" si="7"/>
        <v/>
      </c>
      <c r="T37" s="220"/>
      <c r="U37" s="218" t="str">
        <f t="shared" si="8"/>
        <v/>
      </c>
      <c r="V37" s="213"/>
    </row>
    <row r="38" spans="2:22" s="144" customFormat="1" x14ac:dyDescent="0.25">
      <c r="B38" s="76"/>
      <c r="C38" s="220"/>
      <c r="D38" s="220"/>
      <c r="E38" s="151"/>
      <c r="F38" s="136"/>
      <c r="G38" s="13"/>
      <c r="H38" s="2" t="str">
        <f>IF(G38="","",VLOOKUP(G38,'Matriz Probabilidade Impacto'!$C$5:$E$10,2,FALSE))</f>
        <v/>
      </c>
      <c r="I38" s="2"/>
      <c r="J38" s="2" t="str">
        <f>IF(I38="","",VLOOKUP(I38,'Matriz Probabilidade Impacto'!$C$16:$D$20,2,FALSE))</f>
        <v/>
      </c>
      <c r="K38" s="2" t="str">
        <f t="shared" si="4"/>
        <v/>
      </c>
      <c r="L38" s="2" t="str">
        <f t="shared" si="5"/>
        <v/>
      </c>
      <c r="M38" s="2" t="str">
        <f t="shared" si="6"/>
        <v/>
      </c>
      <c r="N38" s="13"/>
      <c r="O38" s="2"/>
      <c r="P38" s="2"/>
      <c r="Q38" s="2"/>
      <c r="R38" s="2"/>
      <c r="S38" s="220" t="str">
        <f t="shared" si="7"/>
        <v/>
      </c>
      <c r="T38" s="220"/>
      <c r="U38" s="218" t="str">
        <f t="shared" si="8"/>
        <v/>
      </c>
      <c r="V38" s="213"/>
    </row>
    <row r="39" spans="2:22" s="144" customFormat="1" x14ac:dyDescent="0.25">
      <c r="B39" s="76"/>
      <c r="C39" s="220"/>
      <c r="D39" s="220"/>
      <c r="E39" s="151"/>
      <c r="F39" s="136"/>
      <c r="G39" s="13"/>
      <c r="H39" s="2" t="str">
        <f>IF(G39="","",VLOOKUP(G39,'Matriz Probabilidade Impacto'!$C$5:$E$10,2,FALSE))</f>
        <v/>
      </c>
      <c r="I39" s="2"/>
      <c r="J39" s="2" t="str">
        <f>IF(I39="","",VLOOKUP(I39,'Matriz Probabilidade Impacto'!$C$16:$D$20,2,FALSE))</f>
        <v/>
      </c>
      <c r="K39" s="2" t="str">
        <f t="shared" si="4"/>
        <v/>
      </c>
      <c r="L39" s="2" t="str">
        <f t="shared" si="5"/>
        <v/>
      </c>
      <c r="M39" s="2" t="str">
        <f t="shared" si="6"/>
        <v/>
      </c>
      <c r="N39" s="13"/>
      <c r="O39" s="2"/>
      <c r="P39" s="2"/>
      <c r="Q39" s="2"/>
      <c r="R39" s="2"/>
      <c r="S39" s="220" t="str">
        <f t="shared" si="7"/>
        <v/>
      </c>
      <c r="T39" s="220"/>
      <c r="U39" s="218" t="str">
        <f t="shared" si="8"/>
        <v/>
      </c>
      <c r="V39" s="213"/>
    </row>
    <row r="40" spans="2:22" s="144" customFormat="1" x14ac:dyDescent="0.25">
      <c r="B40" s="76"/>
      <c r="C40" s="220"/>
      <c r="D40" s="220"/>
      <c r="E40" s="151"/>
      <c r="F40" s="136"/>
      <c r="G40" s="13"/>
      <c r="H40" s="2" t="str">
        <f>IF(G40="","",VLOOKUP(G40,'Matriz Probabilidade Impacto'!$C$5:$E$10,2,FALSE))</f>
        <v/>
      </c>
      <c r="I40" s="2"/>
      <c r="J40" s="2" t="str">
        <f>IF(I40="","",VLOOKUP(I40,'Matriz Probabilidade Impacto'!$C$16:$D$20,2,FALSE))</f>
        <v/>
      </c>
      <c r="K40" s="2" t="str">
        <f t="shared" si="4"/>
        <v/>
      </c>
      <c r="L40" s="2" t="str">
        <f t="shared" si="5"/>
        <v/>
      </c>
      <c r="M40" s="2" t="str">
        <f t="shared" si="6"/>
        <v/>
      </c>
      <c r="N40" s="13"/>
      <c r="O40" s="2"/>
      <c r="P40" s="2"/>
      <c r="Q40" s="2"/>
      <c r="R40" s="2"/>
      <c r="S40" s="220" t="str">
        <f t="shared" si="7"/>
        <v/>
      </c>
      <c r="T40" s="220"/>
      <c r="U40" s="218" t="str">
        <f t="shared" si="8"/>
        <v/>
      </c>
      <c r="V40" s="213"/>
    </row>
    <row r="41" spans="2:22" s="144" customFormat="1" x14ac:dyDescent="0.25">
      <c r="B41" s="76"/>
      <c r="C41" s="220"/>
      <c r="D41" s="220"/>
      <c r="E41" s="151"/>
      <c r="F41" s="136"/>
      <c r="G41" s="13"/>
      <c r="H41" s="2" t="str">
        <f>IF(G41="","",VLOOKUP(G41,'Matriz Probabilidade Impacto'!$C$5:$E$10,2,FALSE))</f>
        <v/>
      </c>
      <c r="I41" s="2"/>
      <c r="J41" s="2" t="str">
        <f>IF(I41="","",VLOOKUP(I41,'Matriz Probabilidade Impacto'!$C$16:$D$20,2,FALSE))</f>
        <v/>
      </c>
      <c r="K41" s="2" t="str">
        <f t="shared" si="4"/>
        <v/>
      </c>
      <c r="L41" s="2" t="str">
        <f t="shared" si="5"/>
        <v/>
      </c>
      <c r="M41" s="2" t="str">
        <f t="shared" si="6"/>
        <v/>
      </c>
      <c r="N41" s="13"/>
      <c r="O41" s="2"/>
      <c r="P41" s="2"/>
      <c r="Q41" s="2"/>
      <c r="R41" s="2"/>
      <c r="S41" s="220" t="str">
        <f t="shared" si="7"/>
        <v/>
      </c>
      <c r="T41" s="220"/>
      <c r="U41" s="218" t="str">
        <f t="shared" si="8"/>
        <v/>
      </c>
      <c r="V41" s="213"/>
    </row>
    <row r="42" spans="2:22" s="144" customFormat="1" x14ac:dyDescent="0.25">
      <c r="B42" s="76"/>
      <c r="C42" s="220"/>
      <c r="D42" s="220"/>
      <c r="E42" s="151"/>
      <c r="F42" s="136"/>
      <c r="G42" s="13"/>
      <c r="H42" s="2" t="str">
        <f>IF(G42="","",VLOOKUP(G42,'Matriz Probabilidade Impacto'!$C$5:$E$10,2,FALSE))</f>
        <v/>
      </c>
      <c r="I42" s="2"/>
      <c r="J42" s="2" t="str">
        <f>IF(I42="","",VLOOKUP(I42,'Matriz Probabilidade Impacto'!$C$16:$D$20,2,FALSE))</f>
        <v/>
      </c>
      <c r="K42" s="2" t="str">
        <f t="shared" si="4"/>
        <v/>
      </c>
      <c r="L42" s="2" t="str">
        <f t="shared" si="5"/>
        <v/>
      </c>
      <c r="M42" s="2" t="str">
        <f t="shared" si="6"/>
        <v/>
      </c>
      <c r="N42" s="13"/>
      <c r="O42" s="2"/>
      <c r="P42" s="2"/>
      <c r="Q42" s="2"/>
      <c r="R42" s="2"/>
      <c r="S42" s="220" t="str">
        <f t="shared" si="7"/>
        <v/>
      </c>
      <c r="T42" s="220"/>
      <c r="U42" s="218" t="str">
        <f t="shared" si="8"/>
        <v/>
      </c>
      <c r="V42" s="213"/>
    </row>
    <row r="43" spans="2:22" s="144" customFormat="1" x14ac:dyDescent="0.25">
      <c r="B43" s="76"/>
      <c r="C43" s="220"/>
      <c r="D43" s="220"/>
      <c r="E43" s="151"/>
      <c r="F43" s="136"/>
      <c r="G43" s="13"/>
      <c r="H43" s="2" t="str">
        <f>IF(G43="","",VLOOKUP(G43,'Matriz Probabilidade Impacto'!$C$5:$E$10,2,FALSE))</f>
        <v/>
      </c>
      <c r="I43" s="2"/>
      <c r="J43" s="2" t="str">
        <f>IF(I43="","",VLOOKUP(I43,'Matriz Probabilidade Impacto'!$C$16:$D$20,2,FALSE))</f>
        <v/>
      </c>
      <c r="K43" s="2" t="str">
        <f t="shared" si="4"/>
        <v/>
      </c>
      <c r="L43" s="2" t="str">
        <f t="shared" si="5"/>
        <v/>
      </c>
      <c r="M43" s="2" t="str">
        <f t="shared" si="6"/>
        <v/>
      </c>
      <c r="N43" s="13"/>
      <c r="O43" s="2"/>
      <c r="P43" s="2"/>
      <c r="Q43" s="2"/>
      <c r="R43" s="2"/>
      <c r="S43" s="220" t="str">
        <f t="shared" si="7"/>
        <v/>
      </c>
      <c r="T43" s="220"/>
      <c r="U43" s="218" t="str">
        <f t="shared" si="8"/>
        <v/>
      </c>
      <c r="V43" s="213"/>
    </row>
    <row r="44" spans="2:22" s="144" customFormat="1" x14ac:dyDescent="0.25">
      <c r="B44" s="76"/>
      <c r="C44" s="220"/>
      <c r="D44" s="220"/>
      <c r="E44" s="151"/>
      <c r="F44" s="136"/>
      <c r="G44" s="13"/>
      <c r="H44" s="2" t="str">
        <f>IF(G44="","",VLOOKUP(G44,'Matriz Probabilidade Impacto'!$C$5:$E$10,2,FALSE))</f>
        <v/>
      </c>
      <c r="I44" s="2"/>
      <c r="J44" s="2" t="str">
        <f>IF(I44="","",VLOOKUP(I44,'Matriz Probabilidade Impacto'!$C$16:$D$20,2,FALSE))</f>
        <v/>
      </c>
      <c r="K44" s="2" t="str">
        <f t="shared" si="4"/>
        <v/>
      </c>
      <c r="L44" s="2" t="str">
        <f t="shared" si="5"/>
        <v/>
      </c>
      <c r="M44" s="2" t="str">
        <f t="shared" si="6"/>
        <v/>
      </c>
      <c r="N44" s="13"/>
      <c r="O44" s="2"/>
      <c r="P44" s="2"/>
      <c r="Q44" s="2"/>
      <c r="R44" s="2"/>
      <c r="S44" s="220" t="str">
        <f t="shared" si="7"/>
        <v/>
      </c>
      <c r="T44" s="220"/>
      <c r="U44" s="218" t="str">
        <f t="shared" si="8"/>
        <v/>
      </c>
      <c r="V44" s="213"/>
    </row>
    <row r="45" spans="2:22" s="144" customFormat="1" x14ac:dyDescent="0.25">
      <c r="B45" s="76"/>
      <c r="C45" s="220"/>
      <c r="D45" s="220"/>
      <c r="E45" s="151"/>
      <c r="F45" s="136"/>
      <c r="G45" s="13"/>
      <c r="H45" s="2" t="str">
        <f>IF(G45="","",VLOOKUP(G45,'Matriz Probabilidade Impacto'!$C$5:$E$10,2,FALSE))</f>
        <v/>
      </c>
      <c r="I45" s="2"/>
      <c r="J45" s="2" t="str">
        <f>IF(I45="","",VLOOKUP(I45,'Matriz Probabilidade Impacto'!$C$16:$D$20,2,FALSE))</f>
        <v/>
      </c>
      <c r="K45" s="2" t="str">
        <f t="shared" si="4"/>
        <v/>
      </c>
      <c r="L45" s="2" t="str">
        <f t="shared" si="5"/>
        <v/>
      </c>
      <c r="M45" s="2" t="str">
        <f t="shared" si="6"/>
        <v/>
      </c>
      <c r="N45" s="13"/>
      <c r="O45" s="2"/>
      <c r="P45" s="2"/>
      <c r="Q45" s="2"/>
      <c r="R45" s="2"/>
      <c r="S45" s="220" t="str">
        <f t="shared" si="7"/>
        <v/>
      </c>
      <c r="T45" s="220"/>
      <c r="U45" s="218" t="str">
        <f t="shared" si="8"/>
        <v/>
      </c>
      <c r="V45" s="213"/>
    </row>
    <row r="46" spans="2:22" s="144" customFormat="1" x14ac:dyDescent="0.25">
      <c r="B46" s="76"/>
      <c r="C46" s="220"/>
      <c r="D46" s="220"/>
      <c r="E46" s="151"/>
      <c r="F46" s="136"/>
      <c r="G46" s="13"/>
      <c r="H46" s="2" t="str">
        <f>IF(G46="","",VLOOKUP(G46,'Matriz Probabilidade Impacto'!$C$5:$E$10,2,FALSE))</f>
        <v/>
      </c>
      <c r="I46" s="2"/>
      <c r="J46" s="2" t="str">
        <f>IF(I46="","",VLOOKUP(I46,'Matriz Probabilidade Impacto'!$C$16:$D$20,2,FALSE))</f>
        <v/>
      </c>
      <c r="K46" s="2" t="str">
        <f t="shared" si="4"/>
        <v/>
      </c>
      <c r="L46" s="2" t="str">
        <f t="shared" si="5"/>
        <v/>
      </c>
      <c r="M46" s="2" t="str">
        <f t="shared" si="6"/>
        <v/>
      </c>
      <c r="N46" s="13"/>
      <c r="O46" s="2"/>
      <c r="P46" s="2"/>
      <c r="Q46" s="2"/>
      <c r="R46" s="2"/>
      <c r="S46" s="220" t="str">
        <f t="shared" si="7"/>
        <v/>
      </c>
      <c r="T46" s="220"/>
      <c r="U46" s="218" t="str">
        <f t="shared" si="8"/>
        <v/>
      </c>
      <c r="V46" s="213"/>
    </row>
    <row r="47" spans="2:22" s="144" customFormat="1" x14ac:dyDescent="0.25">
      <c r="B47" s="76"/>
      <c r="C47" s="220"/>
      <c r="D47" s="220"/>
      <c r="E47" s="151"/>
      <c r="F47" s="136"/>
      <c r="G47" s="13"/>
      <c r="H47" s="2" t="str">
        <f>IF(G47="","",VLOOKUP(G47,'Matriz Probabilidade Impacto'!$C$5:$E$10,2,FALSE))</f>
        <v/>
      </c>
      <c r="I47" s="2"/>
      <c r="J47" s="2" t="str">
        <f>IF(I47="","",VLOOKUP(I47,'Matriz Probabilidade Impacto'!$C$16:$D$20,2,FALSE))</f>
        <v/>
      </c>
      <c r="K47" s="2" t="str">
        <f t="shared" si="4"/>
        <v/>
      </c>
      <c r="L47" s="2" t="str">
        <f t="shared" si="5"/>
        <v/>
      </c>
      <c r="M47" s="2" t="str">
        <f t="shared" si="6"/>
        <v/>
      </c>
      <c r="N47" s="13"/>
      <c r="O47" s="2"/>
      <c r="P47" s="2"/>
      <c r="Q47" s="2"/>
      <c r="R47" s="2"/>
      <c r="S47" s="220" t="str">
        <f t="shared" si="7"/>
        <v/>
      </c>
      <c r="T47" s="220"/>
      <c r="U47" s="218" t="str">
        <f t="shared" si="8"/>
        <v/>
      </c>
      <c r="V47" s="213"/>
    </row>
    <row r="48" spans="2:22" s="144" customFormat="1" x14ac:dyDescent="0.25">
      <c r="B48" s="76"/>
      <c r="C48" s="220"/>
      <c r="D48" s="220"/>
      <c r="E48" s="151"/>
      <c r="F48" s="136"/>
      <c r="G48" s="13"/>
      <c r="H48" s="2" t="str">
        <f>IF(G48="","",VLOOKUP(G48,'Matriz Probabilidade Impacto'!$C$5:$E$10,2,FALSE))</f>
        <v/>
      </c>
      <c r="I48" s="2"/>
      <c r="J48" s="2" t="str">
        <f>IF(I48="","",VLOOKUP(I48,'Matriz Probabilidade Impacto'!$C$16:$D$20,2,FALSE))</f>
        <v/>
      </c>
      <c r="K48" s="2" t="str">
        <f t="shared" si="4"/>
        <v/>
      </c>
      <c r="L48" s="2" t="str">
        <f t="shared" si="5"/>
        <v/>
      </c>
      <c r="M48" s="2" t="str">
        <f t="shared" si="6"/>
        <v/>
      </c>
      <c r="N48" s="13"/>
      <c r="O48" s="2"/>
      <c r="P48" s="2"/>
      <c r="Q48" s="2"/>
      <c r="R48" s="2"/>
      <c r="S48" s="220" t="str">
        <f t="shared" si="7"/>
        <v/>
      </c>
      <c r="T48" s="220"/>
      <c r="U48" s="218" t="str">
        <f t="shared" si="8"/>
        <v/>
      </c>
      <c r="V48" s="213"/>
    </row>
    <row r="49" spans="2:22" s="144" customFormat="1" ht="15.75" thickBot="1" x14ac:dyDescent="0.3">
      <c r="B49" s="82"/>
      <c r="C49" s="221"/>
      <c r="D49" s="221"/>
      <c r="E49" s="210"/>
      <c r="F49" s="211"/>
      <c r="G49" s="15"/>
      <c r="H49" s="16" t="str">
        <f>IF(G49="","",VLOOKUP(G49,'Matriz Probabilidade Impacto'!$C$5:$E$10,2,FALSE))</f>
        <v/>
      </c>
      <c r="I49" s="16"/>
      <c r="J49" s="16" t="str">
        <f>IF(I49="","",VLOOKUP(I49,'Matriz Probabilidade Impacto'!$C$16:$D$20,2,FALSE))</f>
        <v/>
      </c>
      <c r="K49" s="16" t="str">
        <f t="shared" si="4"/>
        <v/>
      </c>
      <c r="L49" s="16" t="str">
        <f t="shared" si="5"/>
        <v/>
      </c>
      <c r="M49" s="16" t="str">
        <f t="shared" si="6"/>
        <v/>
      </c>
      <c r="N49" s="15"/>
      <c r="O49" s="16"/>
      <c r="P49" s="16"/>
      <c r="Q49" s="16"/>
      <c r="R49" s="16"/>
      <c r="S49" s="221" t="str">
        <f t="shared" si="7"/>
        <v/>
      </c>
      <c r="T49" s="221" t="str">
        <f t="shared" si="7"/>
        <v/>
      </c>
      <c r="U49" s="219" t="str">
        <f t="shared" si="8"/>
        <v/>
      </c>
      <c r="V49" s="214"/>
    </row>
  </sheetData>
  <mergeCells count="17">
    <mergeCell ref="F2:G2"/>
    <mergeCell ref="B2:C2"/>
    <mergeCell ref="M6:M7"/>
    <mergeCell ref="B5:F5"/>
    <mergeCell ref="V6:V7"/>
    <mergeCell ref="N5:U5"/>
    <mergeCell ref="S6:U6"/>
    <mergeCell ref="B6:B7"/>
    <mergeCell ref="C6:C7"/>
    <mergeCell ref="D6:D7"/>
    <mergeCell ref="E6:E7"/>
    <mergeCell ref="F6:F7"/>
    <mergeCell ref="N6:Q6"/>
    <mergeCell ref="G5:M5"/>
    <mergeCell ref="G6:H6"/>
    <mergeCell ref="I6:J6"/>
    <mergeCell ref="K6:L6"/>
  </mergeCells>
  <conditionalFormatting sqref="G8:J49">
    <cfRule type="cellIs" dxfId="233" priority="1489" operator="equal">
      <formula>1</formula>
    </cfRule>
    <cfRule type="cellIs" dxfId="232" priority="1493" operator="equal">
      <formula>2</formula>
    </cfRule>
    <cfRule type="cellIs" dxfId="231" priority="1494" operator="equal">
      <formula>5</formula>
    </cfRule>
    <cfRule type="cellIs" dxfId="230" priority="1495" operator="equal">
      <formula>8</formula>
    </cfRule>
    <cfRule type="cellIs" dxfId="229" priority="1497" operator="equal">
      <formula>10</formula>
    </cfRule>
  </conditionalFormatting>
  <conditionalFormatting sqref="N8:R49">
    <cfRule type="cellIs" dxfId="228" priority="1460" operator="equal">
      <formula>"RB"</formula>
    </cfRule>
    <cfRule type="cellIs" dxfId="227" priority="1461" operator="equal">
      <formula>"RM"</formula>
    </cfRule>
    <cfRule type="cellIs" dxfId="226" priority="1462" operator="equal">
      <formula>"RA"</formula>
    </cfRule>
    <cfRule type="cellIs" dxfId="225" priority="1463" operator="equal">
      <formula>"RE"</formula>
    </cfRule>
  </conditionalFormatting>
  <conditionalFormatting sqref="G8:G49">
    <cfRule type="cellIs" dxfId="224" priority="1488" operator="equal">
      <formula>10</formula>
    </cfRule>
    <cfRule type="cellIs" dxfId="223" priority="1490" operator="equal">
      <formula>1</formula>
    </cfRule>
    <cfRule type="cellIs" dxfId="222" priority="1491" operator="equal">
      <formula>2</formula>
    </cfRule>
    <cfRule type="cellIs" dxfId="221" priority="1492" operator="equal">
      <formula>5</formula>
    </cfRule>
  </conditionalFormatting>
  <conditionalFormatting sqref="L8:L49">
    <cfRule type="cellIs" dxfId="220" priority="1414" operator="lessThan">
      <formula>10</formula>
    </cfRule>
    <cfRule type="cellIs" dxfId="219" priority="1415" operator="lessThan">
      <formula>40</formula>
    </cfRule>
    <cfRule type="cellIs" dxfId="218" priority="1416" operator="lessThan">
      <formula>80</formula>
    </cfRule>
    <cfRule type="cellIs" dxfId="217" priority="1417" operator="lessThan">
      <formula>101</formula>
    </cfRule>
  </conditionalFormatting>
  <conditionalFormatting sqref="K8:K49">
    <cfRule type="cellIs" dxfId="216" priority="1410" operator="equal">
      <formula>"Risco Baixo"</formula>
    </cfRule>
    <cfRule type="cellIs" dxfId="215" priority="1411" operator="equal">
      <formula>"Risco Médio"</formula>
    </cfRule>
    <cfRule type="cellIs" dxfId="214" priority="1412" operator="equal">
      <formula>"Risco Alto"</formula>
    </cfRule>
    <cfRule type="cellIs" dxfId="213" priority="1413" operator="equal">
      <formula>"Risco Extremo"</formula>
    </cfRule>
  </conditionalFormatting>
  <conditionalFormatting sqref="M8:M49">
    <cfRule type="cellIs" dxfId="212" priority="1406" operator="equal">
      <formula>"Risco Baixo é tolerado. A ação de tratamento é Gerenciar o Risco."</formula>
    </cfRule>
    <cfRule type="cellIs" dxfId="211" priority="1407" operator="equal">
      <formula>"Risco Médio é tolerado. A ação de tratamento é Gerenciar o Risco."</formula>
    </cfRule>
    <cfRule type="cellIs" dxfId="210" priority="1408" operator="equal">
      <formula>"Risco Alto não é tolerado. Deverá ser criada ação de tratamento."</formula>
    </cfRule>
    <cfRule type="cellIs" dxfId="209" priority="1409" operator="equal">
      <formula>"Risco Extremo não é tolerado. Deverá ser criada ação de tratamento."</formula>
    </cfRule>
  </conditionalFormatting>
  <conditionalFormatting sqref="L8:L49">
    <cfRule type="cellIs" dxfId="208" priority="1385" operator="equal">
      <formula>""</formula>
    </cfRule>
    <cfRule type="cellIs" dxfId="207" priority="1398" operator="lessThan">
      <formula>10</formula>
    </cfRule>
    <cfRule type="cellIs" dxfId="206" priority="1399" operator="lessThan">
      <formula>40</formula>
    </cfRule>
    <cfRule type="cellIs" dxfId="205" priority="1400" operator="lessThan">
      <formula>80</formula>
    </cfRule>
    <cfRule type="cellIs" dxfId="204" priority="1401" operator="lessThan">
      <formula>101</formula>
    </cfRule>
  </conditionalFormatting>
  <conditionalFormatting sqref="K8:K49">
    <cfRule type="cellIs" dxfId="203" priority="1386" operator="equal">
      <formula>""</formula>
    </cfRule>
    <cfRule type="cellIs" dxfId="202" priority="1394" operator="equal">
      <formula>"Risco Baixo"</formula>
    </cfRule>
    <cfRule type="cellIs" dxfId="201" priority="1395" operator="equal">
      <formula>"Risco Médio"</formula>
    </cfRule>
    <cfRule type="cellIs" dxfId="200" priority="1396" operator="equal">
      <formula>"Risco Alto"</formula>
    </cfRule>
    <cfRule type="cellIs" dxfId="199" priority="1397" operator="equal">
      <formula>"Risco Extremo"</formula>
    </cfRule>
  </conditionalFormatting>
  <conditionalFormatting sqref="M9:M49">
    <cfRule type="cellIs" dxfId="198" priority="1384" operator="equal">
      <formula>""</formula>
    </cfRule>
    <cfRule type="cellIs" dxfId="197" priority="1390" operator="equal">
      <formula>"Risco Baixo é tolerado. A ação de tratamento é Gerenciar o Risco."</formula>
    </cfRule>
    <cfRule type="cellIs" dxfId="196" priority="1391" operator="equal">
      <formula>"Risco Médio é tolerado. A ação de tratamento é Gerenciar o Risco."</formula>
    </cfRule>
    <cfRule type="cellIs" dxfId="195" priority="1392" operator="equal">
      <formula>"Risco Alto não é tolerado. Deverá ser criada ação de tratamento."</formula>
    </cfRule>
    <cfRule type="cellIs" dxfId="194" priority="1393" operator="equal">
      <formula>"Risco Extremo não é tolerado. Deverá ser criada ação de tratamento."</formula>
    </cfRule>
  </conditionalFormatting>
  <conditionalFormatting sqref="H8:H49 J8:J49">
    <cfRule type="cellIs" dxfId="193" priority="1388" operator="equal">
      <formula>""</formula>
    </cfRule>
  </conditionalFormatting>
  <conditionalFormatting sqref="L8:L49">
    <cfRule type="cellIs" dxfId="192" priority="1375" operator="equal">
      <formula>""</formula>
    </cfRule>
    <cfRule type="cellIs" dxfId="191" priority="1376" operator="lessThan">
      <formula>10</formula>
    </cfRule>
    <cfRule type="cellIs" dxfId="190" priority="1377" operator="lessThan">
      <formula>40</formula>
    </cfRule>
    <cfRule type="cellIs" dxfId="189" priority="1378" operator="lessThan">
      <formula>80</formula>
    </cfRule>
    <cfRule type="cellIs" dxfId="188" priority="1379" operator="lessThan">
      <formula>101</formula>
    </cfRule>
  </conditionalFormatting>
  <conditionalFormatting sqref="K8:K49">
    <cfRule type="cellIs" dxfId="187" priority="1370" operator="equal">
      <formula>""</formula>
    </cfRule>
    <cfRule type="cellIs" dxfId="186" priority="1371" operator="equal">
      <formula>"Risco Baixo"</formula>
    </cfRule>
    <cfRule type="cellIs" dxfId="185" priority="1372" operator="equal">
      <formula>"Risco Médio"</formula>
    </cfRule>
    <cfRule type="cellIs" dxfId="184" priority="1373" operator="equal">
      <formula>"Risco Alto"</formula>
    </cfRule>
    <cfRule type="cellIs" dxfId="183" priority="1374" operator="equal">
      <formula>"Risco Extremo"</formula>
    </cfRule>
  </conditionalFormatting>
  <conditionalFormatting sqref="M8:M49">
    <cfRule type="cellIs" dxfId="182" priority="1365" operator="equal">
      <formula>""</formula>
    </cfRule>
    <cfRule type="cellIs" dxfId="181" priority="1366" operator="equal">
      <formula>"Risco Baixo é tolerado. A ação de tratamento é Gerenciar o Risco."</formula>
    </cfRule>
    <cfRule type="cellIs" dxfId="180" priority="1367" operator="equal">
      <formula>"Risco Médio é tolerado. A ação de tratamento é Gerenciar o Risco."</formula>
    </cfRule>
    <cfRule type="cellIs" dxfId="179" priority="1368" operator="equal">
      <formula>"Risco Alto não é tolerado. Deverá ser criada ação de tratamento."</formula>
    </cfRule>
    <cfRule type="cellIs" dxfId="178" priority="1369" operator="equal">
      <formula>"Risco Extremo não é tolerado. Deverá ser criada ação de tratamento."</formula>
    </cfRule>
  </conditionalFormatting>
  <conditionalFormatting sqref="H8:H49">
    <cfRule type="cellIs" dxfId="177" priority="1364" operator="equal">
      <formula>""</formula>
    </cfRule>
  </conditionalFormatting>
  <conditionalFormatting sqref="J8:J49">
    <cfRule type="cellIs" dxfId="176" priority="1363" operator="equal">
      <formula>""</formula>
    </cfRule>
  </conditionalFormatting>
  <conditionalFormatting sqref="M8:M49">
    <cfRule type="cellIs" dxfId="175" priority="1344" operator="equal">
      <formula>""</formula>
    </cfRule>
    <cfRule type="cellIs" dxfId="174" priority="1345" operator="equal">
      <formula>"O risco baixo está dentro do apetite a riscos da UFPA, portanto, deve ser apenas monitorado."</formula>
    </cfRule>
    <cfRule type="cellIs" dxfId="173" priority="1346" operator="equal">
      <formula>"O risco médio está dentro do apetite a riscos da UFPA, portanto, deve ser apenas monitorado."</formula>
    </cfRule>
    <cfRule type="cellIs" dxfId="172" priority="1347" operator="equal">
      <formula>"O risco alto deverá ser priorizado para tratamento, pois está fora do limite de apetite tolerado."</formula>
    </cfRule>
    <cfRule type="cellIs" dxfId="171" priority="1348" operator="equal">
      <formula>"O risco extremo deverá ser priorizado para tratamento, pois está fora do limite de apetite tolerado."</formula>
    </cfRule>
  </conditionalFormatting>
  <dataValidations count="3">
    <dataValidation type="list" allowBlank="1" showInputMessage="1" showErrorMessage="1" sqref="N8:R49">
      <formula1>"Sim,Não"</formula1>
    </dataValidation>
    <dataValidation type="list" allowBlank="1" showInputMessage="1" showErrorMessage="1" sqref="G8:G49">
      <formula1>"Muito Baixa,Baixa,Média,Alta,Muito Alta"</formula1>
    </dataValidation>
    <dataValidation type="list" allowBlank="1" showInputMessage="1" showErrorMessage="1" sqref="I8:I49">
      <formula1>"Muito Baixo,Baixo,Médio,Alto,Muito Alto"</formula1>
    </dataValidation>
  </dataValidations>
  <pageMargins left="0.511811024" right="0.511811024" top="0.78740157499999996" bottom="0.78740157499999996" header="0.31496062000000002" footer="0.31496062000000002"/>
  <pageSetup paperSize="9" scale="30"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X15"/>
  <sheetViews>
    <sheetView showGridLines="0" topLeftCell="I1" zoomScale="70" zoomScaleNormal="70" zoomScaleSheetLayoutView="70" workbookViewId="0">
      <selection activeCell="U10" sqref="U10"/>
    </sheetView>
  </sheetViews>
  <sheetFormatPr defaultRowHeight="15" x14ac:dyDescent="0.25"/>
  <cols>
    <col min="1" max="1" width="3.28515625" customWidth="1"/>
    <col min="2" max="2" width="22.85546875" customWidth="1"/>
    <col min="3" max="3" width="45.28515625" customWidth="1"/>
    <col min="4" max="4" width="18.7109375" customWidth="1"/>
    <col min="5" max="5" width="26" customWidth="1"/>
    <col min="6" max="6" width="21.140625" customWidth="1"/>
    <col min="7" max="7" width="17" customWidth="1"/>
    <col min="8" max="8" width="11.7109375" customWidth="1"/>
    <col min="9" max="9" width="14.7109375" customWidth="1"/>
    <col min="10" max="10" width="25.42578125" customWidth="1"/>
    <col min="11" max="12" width="13.85546875" customWidth="1"/>
    <col min="13" max="13" width="17.140625" customWidth="1"/>
    <col min="14" max="14" width="16.85546875" customWidth="1"/>
    <col min="15" max="16" width="17.7109375" customWidth="1"/>
    <col min="17" max="17" width="21.42578125" customWidth="1"/>
    <col min="18" max="24" width="20.42578125" customWidth="1"/>
  </cols>
  <sheetData>
    <row r="1" spans="3:24" ht="38.25" customHeight="1" thickBot="1" x14ac:dyDescent="0.3"/>
    <row r="2" spans="3:24" ht="30" customHeight="1" x14ac:dyDescent="0.25">
      <c r="C2" s="35" t="s">
        <v>189</v>
      </c>
      <c r="D2" s="318"/>
      <c r="E2" s="318"/>
      <c r="F2" s="318"/>
      <c r="G2" s="318"/>
      <c r="H2" s="318"/>
      <c r="I2" s="318"/>
      <c r="J2" s="318"/>
      <c r="K2" s="318"/>
      <c r="L2" s="318"/>
      <c r="M2" s="318"/>
      <c r="N2" s="318"/>
      <c r="O2" s="318"/>
      <c r="P2" s="318"/>
      <c r="Q2" s="318"/>
      <c r="R2" s="318"/>
      <c r="S2" s="318"/>
      <c r="T2" s="318"/>
      <c r="U2" s="318"/>
      <c r="V2" s="318"/>
      <c r="W2" s="318"/>
      <c r="X2" s="319"/>
    </row>
    <row r="3" spans="3:24" ht="30" customHeight="1" x14ac:dyDescent="0.25">
      <c r="C3" s="36" t="s">
        <v>186</v>
      </c>
      <c r="D3" s="320"/>
      <c r="E3" s="320"/>
      <c r="F3" s="320"/>
      <c r="G3" s="320"/>
      <c r="H3" s="320"/>
      <c r="I3" s="320"/>
      <c r="J3" s="320"/>
      <c r="K3" s="320"/>
      <c r="L3" s="320"/>
      <c r="M3" s="320"/>
      <c r="N3" s="320"/>
      <c r="O3" s="320"/>
      <c r="P3" s="320"/>
      <c r="Q3" s="320"/>
      <c r="R3" s="320"/>
      <c r="S3" s="320"/>
      <c r="T3" s="320"/>
      <c r="U3" s="320"/>
      <c r="V3" s="320"/>
      <c r="W3" s="320"/>
      <c r="X3" s="321"/>
    </row>
    <row r="4" spans="3:24" ht="30" customHeight="1" x14ac:dyDescent="0.25">
      <c r="C4" s="36" t="s">
        <v>187</v>
      </c>
      <c r="D4" s="320"/>
      <c r="E4" s="320"/>
      <c r="F4" s="320"/>
      <c r="G4" s="320"/>
      <c r="H4" s="320"/>
      <c r="I4" s="320"/>
      <c r="J4" s="320"/>
      <c r="K4" s="320"/>
      <c r="L4" s="320"/>
      <c r="M4" s="320"/>
      <c r="N4" s="320"/>
      <c r="O4" s="320"/>
      <c r="P4" s="320"/>
      <c r="Q4" s="320"/>
      <c r="R4" s="320"/>
      <c r="S4" s="320"/>
      <c r="T4" s="320"/>
      <c r="U4" s="320"/>
      <c r="V4" s="320"/>
      <c r="W4" s="320"/>
      <c r="X4" s="321"/>
    </row>
    <row r="5" spans="3:24" ht="30" customHeight="1" thickBot="1" x14ac:dyDescent="0.3">
      <c r="C5" s="37" t="s">
        <v>188</v>
      </c>
      <c r="D5" s="322"/>
      <c r="E5" s="322"/>
      <c r="F5" s="322"/>
      <c r="G5" s="322"/>
      <c r="H5" s="322"/>
      <c r="I5" s="322"/>
      <c r="J5" s="322"/>
      <c r="K5" s="322"/>
      <c r="L5" s="322"/>
      <c r="M5" s="322"/>
      <c r="N5" s="322"/>
      <c r="O5" s="322"/>
      <c r="P5" s="322"/>
      <c r="Q5" s="322"/>
      <c r="R5" s="322"/>
      <c r="S5" s="322"/>
      <c r="T5" s="322"/>
      <c r="U5" s="322"/>
      <c r="V5" s="322"/>
      <c r="W5" s="322"/>
      <c r="X5" s="323"/>
    </row>
    <row r="7" spans="3:24" ht="15.75" thickBot="1" x14ac:dyDescent="0.3"/>
    <row r="8" spans="3:24" ht="30" customHeight="1" x14ac:dyDescent="0.25">
      <c r="C8" s="250" t="s">
        <v>109</v>
      </c>
      <c r="D8" s="251"/>
      <c r="E8" s="251"/>
      <c r="F8" s="252"/>
      <c r="G8" s="283" t="s">
        <v>108</v>
      </c>
      <c r="H8" s="284"/>
      <c r="I8" s="285" t="s">
        <v>107</v>
      </c>
      <c r="J8" s="286"/>
      <c r="K8" s="286"/>
      <c r="L8" s="286"/>
      <c r="M8" s="287"/>
      <c r="N8" s="288" t="s">
        <v>106</v>
      </c>
      <c r="O8" s="289"/>
      <c r="P8" s="289"/>
      <c r="Q8" s="290"/>
      <c r="R8" s="248" t="s">
        <v>110</v>
      </c>
      <c r="S8" s="248"/>
      <c r="T8" s="248"/>
      <c r="U8" s="248"/>
      <c r="V8" s="248"/>
      <c r="W8" s="248"/>
      <c r="X8" s="249"/>
    </row>
    <row r="9" spans="3:24" ht="30" x14ac:dyDescent="0.25">
      <c r="C9" s="19" t="s">
        <v>88</v>
      </c>
      <c r="D9" s="20" t="s">
        <v>89</v>
      </c>
      <c r="E9" s="20" t="s">
        <v>90</v>
      </c>
      <c r="F9" s="122" t="s">
        <v>91</v>
      </c>
      <c r="G9" s="22" t="s">
        <v>92</v>
      </c>
      <c r="H9" s="133" t="s">
        <v>93</v>
      </c>
      <c r="I9" s="27" t="s">
        <v>94</v>
      </c>
      <c r="J9" s="143" t="s">
        <v>111</v>
      </c>
      <c r="K9" s="282" t="s">
        <v>112</v>
      </c>
      <c r="L9" s="282"/>
      <c r="M9" s="28" t="s">
        <v>95</v>
      </c>
      <c r="N9" s="134" t="s">
        <v>96</v>
      </c>
      <c r="O9" s="29" t="s">
        <v>97</v>
      </c>
      <c r="P9" s="29" t="s">
        <v>113</v>
      </c>
      <c r="Q9" s="31" t="s">
        <v>98</v>
      </c>
      <c r="R9" s="130" t="s">
        <v>99</v>
      </c>
      <c r="S9" s="32" t="s">
        <v>100</v>
      </c>
      <c r="T9" s="32" t="s">
        <v>101</v>
      </c>
      <c r="U9" s="32" t="s">
        <v>102</v>
      </c>
      <c r="V9" s="32" t="s">
        <v>103</v>
      </c>
      <c r="W9" s="32" t="s">
        <v>104</v>
      </c>
      <c r="X9" s="34" t="s">
        <v>105</v>
      </c>
    </row>
    <row r="10" spans="3:24" ht="53.25" customHeight="1" x14ac:dyDescent="0.25">
      <c r="C10" s="79"/>
      <c r="D10" s="77"/>
      <c r="E10" s="77"/>
      <c r="F10" s="123"/>
      <c r="G10" s="24"/>
      <c r="H10" s="128"/>
      <c r="I10" s="24" t="str">
        <f>IF(H10=0,"",G10*H10)</f>
        <v/>
      </c>
      <c r="J10" s="77"/>
      <c r="K10" s="1"/>
      <c r="L10" s="1">
        <f>IF(K10=1,"Inexistente",IF(K10=0.8,"Fraco",IF(K10=0.6,"Mediano",IF(K10=0.4,"Satisfatório",IF(K10=0.2,"Forte",0)))))</f>
        <v>0</v>
      </c>
      <c r="M10" s="14" t="str">
        <f>IF(H10=0,"",I10*K10)</f>
        <v/>
      </c>
      <c r="N10" s="126" t="str">
        <f>IF(H10=0,"",IF(I10&lt;9.99,"RB",IF(I10&lt;39.99,"RM",IF(I10&lt;79.99,"RA",IF(I10&lt;101,"RE")))))</f>
        <v/>
      </c>
      <c r="O10" s="1" t="str">
        <f>IF(H10=0,"",IF(M10&lt;9.99,"RB",IF(M10&lt;39.99,"RM",IF(M10&lt;79.99,"RA",IF(M10&lt;101,"RE")))))</f>
        <v/>
      </c>
      <c r="P10" s="135"/>
      <c r="Q10" s="136"/>
      <c r="R10" s="139"/>
      <c r="S10" s="77"/>
      <c r="T10" s="77"/>
      <c r="U10" s="141"/>
      <c r="V10" s="77"/>
      <c r="W10" s="77"/>
      <c r="X10" s="78"/>
    </row>
    <row r="11" spans="3:24" ht="53.25" customHeight="1" x14ac:dyDescent="0.25">
      <c r="C11" s="76"/>
      <c r="D11" s="77"/>
      <c r="E11" s="77"/>
      <c r="F11" s="123"/>
      <c r="G11" s="24"/>
      <c r="H11" s="128"/>
      <c r="I11" s="24" t="str">
        <f>IF(H11=0,"",G11*H11)</f>
        <v/>
      </c>
      <c r="J11" s="77"/>
      <c r="K11" s="1"/>
      <c r="L11" s="1">
        <f t="shared" ref="L11:L14" si="0">IF(K11=1,"Inexistente",IF(K11=0.8,"Fraco",IF(K11=0.6,"Mediano",IF(K11=0.4,"Satisfatório",IF(K11=0.2,"Forte",0)))))</f>
        <v>0</v>
      </c>
      <c r="M11" s="14" t="str">
        <f t="shared" ref="M11:M15" si="1">IF(H11=0,"",I11*K11)</f>
        <v/>
      </c>
      <c r="N11" s="126" t="str">
        <f t="shared" ref="N11:N15" si="2">IF(H11=0,"",IF(I11&lt;9.99,"RB",IF(I11&lt;39.99,"RM",IF(I11&lt;79.99,"RA",IF(I11&lt;101,"RE")))))</f>
        <v/>
      </c>
      <c r="O11" s="1" t="str">
        <f t="shared" ref="O11:O15" si="3">IF(H11=0,"",IF(M11&lt;9.99,"RB",IF(M11&lt;39.99,"RM",IF(M11&lt;79.99,"RA",IF(M11&lt;101,"RE")))))</f>
        <v/>
      </c>
      <c r="P11" s="135"/>
      <c r="Q11" s="78"/>
      <c r="R11" s="139"/>
      <c r="S11" s="77"/>
      <c r="T11" s="77"/>
      <c r="U11" s="141"/>
      <c r="V11" s="77"/>
      <c r="W11" s="77"/>
      <c r="X11" s="78"/>
    </row>
    <row r="12" spans="3:24" ht="53.25" customHeight="1" x14ac:dyDescent="0.25">
      <c r="C12" s="76"/>
      <c r="D12" s="77"/>
      <c r="E12" s="77"/>
      <c r="F12" s="123"/>
      <c r="G12" s="24"/>
      <c r="H12" s="128"/>
      <c r="I12" s="24" t="str">
        <f>IF(H12=0,"",G12*H12)</f>
        <v/>
      </c>
      <c r="J12" s="77"/>
      <c r="K12" s="1"/>
      <c r="L12" s="1">
        <f t="shared" si="0"/>
        <v>0</v>
      </c>
      <c r="M12" s="14" t="str">
        <f t="shared" si="1"/>
        <v/>
      </c>
      <c r="N12" s="126" t="str">
        <f t="shared" si="2"/>
        <v/>
      </c>
      <c r="O12" s="1" t="str">
        <f t="shared" si="3"/>
        <v/>
      </c>
      <c r="P12" s="135"/>
      <c r="Q12" s="78"/>
      <c r="R12" s="139"/>
      <c r="S12" s="77"/>
      <c r="T12" s="77"/>
      <c r="U12" s="141"/>
      <c r="V12" s="77"/>
      <c r="W12" s="77"/>
      <c r="X12" s="78"/>
    </row>
    <row r="13" spans="3:24" ht="53.25" customHeight="1" x14ac:dyDescent="0.25">
      <c r="C13" s="79"/>
      <c r="D13" s="77"/>
      <c r="E13" s="77"/>
      <c r="F13" s="124"/>
      <c r="G13" s="24"/>
      <c r="H13" s="128"/>
      <c r="I13" s="24" t="str">
        <f>IF(H13=0,"",G13*H13)</f>
        <v/>
      </c>
      <c r="J13" s="77"/>
      <c r="K13" s="1"/>
      <c r="L13" s="1">
        <f t="shared" si="0"/>
        <v>0</v>
      </c>
      <c r="M13" s="14" t="str">
        <f t="shared" si="1"/>
        <v/>
      </c>
      <c r="N13" s="126" t="str">
        <f t="shared" si="2"/>
        <v/>
      </c>
      <c r="O13" s="1" t="str">
        <f t="shared" si="3"/>
        <v/>
      </c>
      <c r="P13" s="135"/>
      <c r="Q13" s="78"/>
      <c r="R13" s="139"/>
      <c r="S13" s="77"/>
      <c r="T13" s="77"/>
      <c r="U13" s="77"/>
      <c r="V13" s="77"/>
      <c r="W13" s="77"/>
      <c r="X13" s="81"/>
    </row>
    <row r="14" spans="3:24" ht="53.25" customHeight="1" x14ac:dyDescent="0.25">
      <c r="C14" s="79"/>
      <c r="D14" s="77"/>
      <c r="E14" s="80"/>
      <c r="F14" s="124"/>
      <c r="G14" s="24"/>
      <c r="H14" s="128"/>
      <c r="I14" s="24" t="str">
        <f t="shared" ref="I14:I15" si="4">IF(H14=0,"",G14*H14)</f>
        <v/>
      </c>
      <c r="J14" s="77"/>
      <c r="K14" s="1"/>
      <c r="L14" s="1">
        <f t="shared" si="0"/>
        <v>0</v>
      </c>
      <c r="M14" s="14" t="str">
        <f t="shared" si="1"/>
        <v/>
      </c>
      <c r="N14" s="126" t="str">
        <f t="shared" si="2"/>
        <v/>
      </c>
      <c r="O14" s="1" t="str">
        <f t="shared" si="3"/>
        <v/>
      </c>
      <c r="P14" s="135"/>
      <c r="Q14" s="78"/>
      <c r="R14" s="139"/>
      <c r="S14" s="77"/>
      <c r="T14" s="77"/>
      <c r="U14" s="77"/>
      <c r="V14" s="77"/>
      <c r="W14" s="77"/>
      <c r="X14" s="81"/>
    </row>
    <row r="15" spans="3:24" ht="53.25" customHeight="1" thickBot="1" x14ac:dyDescent="0.3">
      <c r="C15" s="82"/>
      <c r="D15" s="83"/>
      <c r="E15" s="83"/>
      <c r="F15" s="125"/>
      <c r="G15" s="25"/>
      <c r="H15" s="129"/>
      <c r="I15" s="25" t="str">
        <f t="shared" si="4"/>
        <v/>
      </c>
      <c r="J15" s="83"/>
      <c r="K15" s="17"/>
      <c r="L15" s="17">
        <f>IF(K15=1,"Inexistente",IF(K15=0.8,"Fraco",IF(K15=0.6,"Mediano",IF(K15=0.4,"Satisfatório",IF(K15=0.2,"Forte",0)))))</f>
        <v>0</v>
      </c>
      <c r="M15" s="18" t="str">
        <f t="shared" si="1"/>
        <v/>
      </c>
      <c r="N15" s="127" t="str">
        <f t="shared" si="2"/>
        <v/>
      </c>
      <c r="O15" s="17" t="str">
        <f t="shared" si="3"/>
        <v/>
      </c>
      <c r="P15" s="137"/>
      <c r="Q15" s="138"/>
      <c r="R15" s="140"/>
      <c r="S15" s="83"/>
      <c r="T15" s="83"/>
      <c r="U15" s="142"/>
      <c r="V15" s="83"/>
      <c r="W15" s="83"/>
      <c r="X15" s="84"/>
    </row>
  </sheetData>
  <mergeCells count="10">
    <mergeCell ref="K9:L9"/>
    <mergeCell ref="D2:X2"/>
    <mergeCell ref="D3:X3"/>
    <mergeCell ref="D4:X4"/>
    <mergeCell ref="D5:X5"/>
    <mergeCell ref="C8:F8"/>
    <mergeCell ref="G8:H8"/>
    <mergeCell ref="I8:M8"/>
    <mergeCell ref="N8:Q8"/>
    <mergeCell ref="R8:X8"/>
  </mergeCells>
  <conditionalFormatting sqref="G10">
    <cfRule type="cellIs" dxfId="170" priority="76" operator="equal">
      <formula>1</formula>
    </cfRule>
    <cfRule type="cellIs" dxfId="169" priority="77" operator="equal">
      <formula>2</formula>
    </cfRule>
    <cfRule type="cellIs" dxfId="168" priority="78" operator="equal">
      <formula>5</formula>
    </cfRule>
    <cfRule type="cellIs" dxfId="167" priority="79" operator="equal">
      <formula>8</formula>
    </cfRule>
    <cfRule type="cellIs" dxfId="166" priority="80" operator="equal">
      <formula>10</formula>
    </cfRule>
  </conditionalFormatting>
  <conditionalFormatting sqref="G11:G15">
    <cfRule type="cellIs" dxfId="165" priority="71" operator="equal">
      <formula>10</formula>
    </cfRule>
    <cfRule type="cellIs" dxfId="164" priority="72" operator="equal">
      <formula>8</formula>
    </cfRule>
    <cfRule type="cellIs" dxfId="163" priority="73" operator="equal">
      <formula>1</formula>
    </cfRule>
    <cfRule type="cellIs" dxfId="162" priority="74" operator="equal">
      <formula>2</formula>
    </cfRule>
    <cfRule type="cellIs" dxfId="161" priority="75" operator="equal">
      <formula>3</formula>
    </cfRule>
  </conditionalFormatting>
  <conditionalFormatting sqref="G11:G15">
    <cfRule type="cellIs" dxfId="160" priority="66" operator="equal">
      <formula>1</formula>
    </cfRule>
    <cfRule type="cellIs" dxfId="159" priority="67" operator="equal">
      <formula>2</formula>
    </cfRule>
    <cfRule type="cellIs" dxfId="158" priority="68" operator="equal">
      <formula>5</formula>
    </cfRule>
    <cfRule type="cellIs" dxfId="157" priority="69" operator="equal">
      <formula>8</formula>
    </cfRule>
    <cfRule type="cellIs" dxfId="156" priority="70" operator="equal">
      <formula>10</formula>
    </cfRule>
  </conditionalFormatting>
  <conditionalFormatting sqref="H10">
    <cfRule type="cellIs" dxfId="155" priority="61" operator="equal">
      <formula>1</formula>
    </cfRule>
    <cfRule type="cellIs" dxfId="154" priority="62" operator="equal">
      <formula>2</formula>
    </cfRule>
    <cfRule type="cellIs" dxfId="153" priority="63" operator="equal">
      <formula>5</formula>
    </cfRule>
    <cfRule type="cellIs" dxfId="152" priority="64" operator="equal">
      <formula>8</formula>
    </cfRule>
    <cfRule type="cellIs" dxfId="151" priority="65" operator="equal">
      <formula>10</formula>
    </cfRule>
  </conditionalFormatting>
  <conditionalFormatting sqref="H11:H15">
    <cfRule type="cellIs" dxfId="150" priority="56" operator="equal">
      <formula>10</formula>
    </cfRule>
    <cfRule type="cellIs" dxfId="149" priority="57" operator="equal">
      <formula>8</formula>
    </cfRule>
    <cfRule type="cellIs" dxfId="148" priority="58" operator="equal">
      <formula>1</formula>
    </cfRule>
    <cfRule type="cellIs" dxfId="147" priority="59" operator="equal">
      <formula>2</formula>
    </cfRule>
    <cfRule type="cellIs" dxfId="146" priority="60" operator="equal">
      <formula>3</formula>
    </cfRule>
  </conditionalFormatting>
  <conditionalFormatting sqref="H11:H15">
    <cfRule type="cellIs" dxfId="145" priority="51" operator="equal">
      <formula>1</formula>
    </cfRule>
    <cfRule type="cellIs" dxfId="144" priority="52" operator="equal">
      <formula>2</formula>
    </cfRule>
    <cfRule type="cellIs" dxfId="143" priority="53" operator="equal">
      <formula>5</formula>
    </cfRule>
    <cfRule type="cellIs" dxfId="142" priority="54" operator="equal">
      <formula>8</formula>
    </cfRule>
    <cfRule type="cellIs" dxfId="141" priority="55" operator="equal">
      <formula>10</formula>
    </cfRule>
  </conditionalFormatting>
  <conditionalFormatting sqref="I10:I15">
    <cfRule type="cellIs" dxfId="140" priority="47" operator="lessThan">
      <formula>9.99</formula>
    </cfRule>
    <cfRule type="cellIs" dxfId="139" priority="48" operator="lessThan">
      <formula>39.99</formula>
    </cfRule>
    <cfRule type="cellIs" dxfId="138" priority="49" operator="lessThan">
      <formula>79.99</formula>
    </cfRule>
    <cfRule type="cellIs" dxfId="137" priority="50" operator="lessThan">
      <formula>101</formula>
    </cfRule>
  </conditionalFormatting>
  <conditionalFormatting sqref="N10:N15">
    <cfRule type="cellIs" dxfId="136" priority="43" operator="equal">
      <formula>"RB"</formula>
    </cfRule>
    <cfRule type="cellIs" dxfId="135" priority="44" operator="equal">
      <formula>"RM"</formula>
    </cfRule>
    <cfRule type="cellIs" dxfId="134" priority="45" operator="equal">
      <formula>"RA"</formula>
    </cfRule>
    <cfRule type="cellIs" dxfId="133" priority="46" operator="equal">
      <formula>"RE"</formula>
    </cfRule>
  </conditionalFormatting>
  <conditionalFormatting sqref="O11:O15">
    <cfRule type="cellIs" dxfId="132" priority="39" operator="equal">
      <formula>"RB"</formula>
    </cfRule>
    <cfRule type="cellIs" dxfId="131" priority="40" operator="equal">
      <formula>"RM"</formula>
    </cfRule>
    <cfRule type="cellIs" dxfId="130" priority="41" operator="equal">
      <formula>"RA"</formula>
    </cfRule>
    <cfRule type="cellIs" dxfId="129" priority="42" operator="equal">
      <formula>"RE"</formula>
    </cfRule>
  </conditionalFormatting>
  <conditionalFormatting sqref="O10">
    <cfRule type="cellIs" dxfId="128" priority="35" operator="equal">
      <formula>"RB"</formula>
    </cfRule>
    <cfRule type="cellIs" dxfId="127" priority="36" operator="equal">
      <formula>"RM"</formula>
    </cfRule>
    <cfRule type="cellIs" dxfId="126" priority="37" operator="equal">
      <formula>"RA"</formula>
    </cfRule>
    <cfRule type="cellIs" dxfId="125" priority="38" operator="equal">
      <formula>"RE"</formula>
    </cfRule>
  </conditionalFormatting>
  <conditionalFormatting sqref="O11:O15">
    <cfRule type="cellIs" dxfId="124" priority="31" operator="equal">
      <formula>"RB"</formula>
    </cfRule>
    <cfRule type="cellIs" dxfId="123" priority="32" operator="equal">
      <formula>"RM"</formula>
    </cfRule>
    <cfRule type="cellIs" dxfId="122" priority="33" operator="equal">
      <formula>"RA"</formula>
    </cfRule>
    <cfRule type="cellIs" dxfId="121" priority="34" operator="equal">
      <formula>"RE"</formula>
    </cfRule>
  </conditionalFormatting>
  <conditionalFormatting sqref="O11:O15">
    <cfRule type="cellIs" dxfId="120" priority="27" operator="equal">
      <formula>"RB"</formula>
    </cfRule>
    <cfRule type="cellIs" dxfId="119" priority="28" operator="equal">
      <formula>"RM"</formula>
    </cfRule>
    <cfRule type="cellIs" dxfId="118" priority="29" operator="equal">
      <formula>"RA"</formula>
    </cfRule>
    <cfRule type="cellIs" dxfId="117" priority="30" operator="equal">
      <formula>"RE"</formula>
    </cfRule>
  </conditionalFormatting>
  <conditionalFormatting sqref="L10">
    <cfRule type="cellIs" dxfId="116" priority="21" operator="equal">
      <formula>0</formula>
    </cfRule>
    <cfRule type="cellIs" dxfId="115" priority="22" operator="equal">
      <formula>"Forte"</formula>
    </cfRule>
    <cfRule type="cellIs" dxfId="114" priority="23" operator="equal">
      <formula>"Satisfatório"</formula>
    </cfRule>
    <cfRule type="cellIs" dxfId="113" priority="24" operator="equal">
      <formula>"Mediano"</formula>
    </cfRule>
    <cfRule type="cellIs" dxfId="112" priority="25" operator="equal">
      <formula>"Fraco"</formula>
    </cfRule>
    <cfRule type="cellIs" dxfId="111" priority="26" operator="equal">
      <formula>"Inexistente"</formula>
    </cfRule>
  </conditionalFormatting>
  <conditionalFormatting sqref="L11:L14">
    <cfRule type="cellIs" dxfId="110" priority="16" operator="equal">
      <formula>"Forte"</formula>
    </cfRule>
    <cfRule type="cellIs" dxfId="109" priority="17" operator="equal">
      <formula>"Satisfatório"</formula>
    </cfRule>
    <cfRule type="cellIs" dxfId="108" priority="18" operator="equal">
      <formula>"Mediano"</formula>
    </cfRule>
    <cfRule type="cellIs" dxfId="107" priority="19" operator="equal">
      <formula>"Fraco"</formula>
    </cfRule>
    <cfRule type="cellIs" dxfId="106" priority="20" operator="equal">
      <formula>"Inexistente"</formula>
    </cfRule>
  </conditionalFormatting>
  <conditionalFormatting sqref="L15">
    <cfRule type="cellIs" dxfId="105" priority="11" operator="equal">
      <formula>"Forte"</formula>
    </cfRule>
    <cfRule type="cellIs" dxfId="104" priority="12" operator="equal">
      <formula>"Satisfatório"</formula>
    </cfRule>
    <cfRule type="cellIs" dxfId="103" priority="13" operator="equal">
      <formula>"Mediano"</formula>
    </cfRule>
    <cfRule type="cellIs" dxfId="102" priority="14" operator="equal">
      <formula>"Fraco"</formula>
    </cfRule>
    <cfRule type="cellIs" dxfId="101" priority="15" operator="equal">
      <formula>"Inexistente"</formula>
    </cfRule>
  </conditionalFormatting>
  <conditionalFormatting sqref="L11:L15">
    <cfRule type="cellIs" dxfId="100" priority="5" operator="equal">
      <formula>0</formula>
    </cfRule>
    <cfRule type="cellIs" dxfId="99" priority="6" operator="equal">
      <formula>"Forte"</formula>
    </cfRule>
    <cfRule type="cellIs" dxfId="98" priority="7" operator="equal">
      <formula>"Satisfatório"</formula>
    </cfRule>
    <cfRule type="cellIs" dxfId="97" priority="8" operator="equal">
      <formula>"Mediano"</formula>
    </cfRule>
    <cfRule type="cellIs" dxfId="96" priority="9" operator="equal">
      <formula>"Fraco"</formula>
    </cfRule>
    <cfRule type="cellIs" dxfId="95" priority="10" operator="equal">
      <formula>"Inexistente"</formula>
    </cfRule>
  </conditionalFormatting>
  <conditionalFormatting sqref="M10:M15">
    <cfRule type="cellIs" dxfId="94" priority="1" operator="lessThan">
      <formula>9.99</formula>
    </cfRule>
    <cfRule type="cellIs" dxfId="93" priority="2" operator="lessThan">
      <formula>39.99</formula>
    </cfRule>
    <cfRule type="cellIs" dxfId="92" priority="3" operator="lessThan">
      <formula>79.99</formula>
    </cfRule>
    <cfRule type="cellIs" dxfId="91" priority="4" operator="lessThan">
      <formula>101</formula>
    </cfRule>
  </conditionalFormatting>
  <dataValidations count="1">
    <dataValidation type="list" allowBlank="1" showInputMessage="1" showErrorMessage="1" sqref="D10:D15">
      <formula1>"Operacionais,Legais,Imagem/Reputação,Ambientais,Financeiros/Orçamentários"</formula1>
    </dataValidation>
  </dataValidations>
  <pageMargins left="0.511811024" right="0.511811024" top="0.78740157499999996" bottom="0.78740157499999996" header="0.31496062000000002" footer="0.31496062000000002"/>
  <pageSetup paperSize="9" scale="3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15"/>
  <sheetViews>
    <sheetView showGridLines="0" zoomScale="70" zoomScaleNormal="70" zoomScaleSheetLayoutView="70" workbookViewId="0">
      <selection activeCell="U10" sqref="U10"/>
    </sheetView>
  </sheetViews>
  <sheetFormatPr defaultRowHeight="15" x14ac:dyDescent="0.25"/>
  <cols>
    <col min="1" max="1" width="3.28515625" customWidth="1"/>
    <col min="2" max="2" width="22.85546875" customWidth="1"/>
    <col min="3" max="3" width="45.28515625" customWidth="1"/>
    <col min="4" max="4" width="18.7109375" customWidth="1"/>
    <col min="5" max="5" width="26" customWidth="1"/>
    <col min="6" max="6" width="21.140625" customWidth="1"/>
    <col min="7" max="7" width="17" customWidth="1"/>
    <col min="8" max="8" width="11.7109375" customWidth="1"/>
    <col min="9" max="9" width="14.7109375" customWidth="1"/>
    <col min="10" max="10" width="25.42578125" customWidth="1"/>
    <col min="11" max="12" width="13.85546875" customWidth="1"/>
    <col min="13" max="13" width="17.140625" customWidth="1"/>
  </cols>
  <sheetData>
    <row r="1" spans="3:13" ht="38.25" customHeight="1" thickBot="1" x14ac:dyDescent="0.3"/>
    <row r="2" spans="3:13" ht="30" customHeight="1" x14ac:dyDescent="0.25">
      <c r="C2" s="35" t="s">
        <v>189</v>
      </c>
      <c r="D2" s="318"/>
      <c r="E2" s="318"/>
      <c r="F2" s="318"/>
      <c r="G2" s="318"/>
      <c r="H2" s="318"/>
      <c r="I2" s="318"/>
      <c r="J2" s="318"/>
      <c r="K2" s="318"/>
      <c r="L2" s="318"/>
      <c r="M2" s="319"/>
    </row>
    <row r="3" spans="3:13" ht="30" customHeight="1" x14ac:dyDescent="0.25">
      <c r="C3" s="36" t="s">
        <v>186</v>
      </c>
      <c r="D3" s="320"/>
      <c r="E3" s="320"/>
      <c r="F3" s="320"/>
      <c r="G3" s="320"/>
      <c r="H3" s="320"/>
      <c r="I3" s="320"/>
      <c r="J3" s="320"/>
      <c r="K3" s="320"/>
      <c r="L3" s="320"/>
      <c r="M3" s="321"/>
    </row>
    <row r="4" spans="3:13" ht="30" customHeight="1" x14ac:dyDescent="0.25">
      <c r="C4" s="36" t="s">
        <v>187</v>
      </c>
      <c r="D4" s="320"/>
      <c r="E4" s="320"/>
      <c r="F4" s="320"/>
      <c r="G4" s="320"/>
      <c r="H4" s="320"/>
      <c r="I4" s="320"/>
      <c r="J4" s="320"/>
      <c r="K4" s="320"/>
      <c r="L4" s="320"/>
      <c r="M4" s="321"/>
    </row>
    <row r="5" spans="3:13" ht="30" customHeight="1" thickBot="1" x14ac:dyDescent="0.3">
      <c r="C5" s="37" t="s">
        <v>188</v>
      </c>
      <c r="D5" s="322"/>
      <c r="E5" s="322"/>
      <c r="F5" s="322"/>
      <c r="G5" s="322"/>
      <c r="H5" s="322"/>
      <c r="I5" s="322"/>
      <c r="J5" s="322"/>
      <c r="K5" s="322"/>
      <c r="L5" s="322"/>
      <c r="M5" s="323"/>
    </row>
    <row r="7" spans="3:13" ht="15.75" thickBot="1" x14ac:dyDescent="0.3"/>
    <row r="8" spans="3:13" ht="30" customHeight="1" x14ac:dyDescent="0.25">
      <c r="C8" s="250" t="s">
        <v>109</v>
      </c>
      <c r="D8" s="251"/>
      <c r="E8" s="251"/>
      <c r="F8" s="252"/>
      <c r="G8" s="283" t="s">
        <v>108</v>
      </c>
      <c r="H8" s="284"/>
      <c r="I8" s="285" t="s">
        <v>107</v>
      </c>
      <c r="J8" s="286"/>
      <c r="K8" s="286"/>
      <c r="L8" s="286"/>
      <c r="M8" s="287"/>
    </row>
    <row r="9" spans="3:13" ht="30" x14ac:dyDescent="0.25">
      <c r="C9" s="19" t="s">
        <v>88</v>
      </c>
      <c r="D9" s="20" t="s">
        <v>89</v>
      </c>
      <c r="E9" s="20" t="s">
        <v>90</v>
      </c>
      <c r="F9" s="122" t="s">
        <v>91</v>
      </c>
      <c r="G9" s="22" t="s">
        <v>92</v>
      </c>
      <c r="H9" s="133" t="s">
        <v>93</v>
      </c>
      <c r="I9" s="27" t="s">
        <v>94</v>
      </c>
      <c r="J9" s="143" t="s">
        <v>111</v>
      </c>
      <c r="K9" s="282" t="s">
        <v>112</v>
      </c>
      <c r="L9" s="282"/>
      <c r="M9" s="28" t="s">
        <v>95</v>
      </c>
    </row>
    <row r="10" spans="3:13" ht="53.25" customHeight="1" x14ac:dyDescent="0.25">
      <c r="C10" s="79"/>
      <c r="D10" s="77"/>
      <c r="E10" s="77"/>
      <c r="F10" s="123"/>
      <c r="G10" s="24"/>
      <c r="H10" s="128"/>
      <c r="I10" s="24" t="str">
        <f>IF(H10=0,"",G10*H10)</f>
        <v/>
      </c>
      <c r="J10" s="77"/>
      <c r="K10" s="1"/>
      <c r="L10" s="1">
        <f>IF(K10=1,"Inexistente",IF(K10=0.8,"Fraco",IF(K10=0.6,"Mediano",IF(K10=0.4,"Satisfatório",IF(K10=0.2,"Forte",0)))))</f>
        <v>0</v>
      </c>
      <c r="M10" s="14" t="str">
        <f>IF(H10=0,"",I10*K10)</f>
        <v/>
      </c>
    </row>
    <row r="11" spans="3:13" ht="53.25" customHeight="1" x14ac:dyDescent="0.25">
      <c r="C11" s="76"/>
      <c r="D11" s="77"/>
      <c r="E11" s="77"/>
      <c r="F11" s="123"/>
      <c r="G11" s="24"/>
      <c r="H11" s="128"/>
      <c r="I11" s="24" t="str">
        <f>IF(H11=0,"",G11*H11)</f>
        <v/>
      </c>
      <c r="J11" s="77"/>
      <c r="K11" s="1"/>
      <c r="L11" s="1">
        <f t="shared" ref="L11:L14" si="0">IF(K11=1,"Inexistente",IF(K11=0.8,"Fraco",IF(K11=0.6,"Mediano",IF(K11=0.4,"Satisfatório",IF(K11=0.2,"Forte",0)))))</f>
        <v>0</v>
      </c>
      <c r="M11" s="14" t="str">
        <f t="shared" ref="M11:M15" si="1">IF(H11=0,"",I11*K11)</f>
        <v/>
      </c>
    </row>
    <row r="12" spans="3:13" ht="53.25" customHeight="1" x14ac:dyDescent="0.25">
      <c r="C12" s="76"/>
      <c r="D12" s="77"/>
      <c r="E12" s="77"/>
      <c r="F12" s="123"/>
      <c r="G12" s="24"/>
      <c r="H12" s="128"/>
      <c r="I12" s="24" t="str">
        <f>IF(H12=0,"",G12*H12)</f>
        <v/>
      </c>
      <c r="J12" s="77"/>
      <c r="K12" s="1"/>
      <c r="L12" s="1">
        <f t="shared" si="0"/>
        <v>0</v>
      </c>
      <c r="M12" s="14" t="str">
        <f t="shared" si="1"/>
        <v/>
      </c>
    </row>
    <row r="13" spans="3:13" ht="53.25" customHeight="1" x14ac:dyDescent="0.25">
      <c r="C13" s="79"/>
      <c r="D13" s="77"/>
      <c r="E13" s="77"/>
      <c r="F13" s="124"/>
      <c r="G13" s="24"/>
      <c r="H13" s="128"/>
      <c r="I13" s="24" t="str">
        <f>IF(H13=0,"",G13*H13)</f>
        <v/>
      </c>
      <c r="J13" s="77"/>
      <c r="K13" s="1"/>
      <c r="L13" s="1">
        <f t="shared" si="0"/>
        <v>0</v>
      </c>
      <c r="M13" s="14" t="str">
        <f t="shared" si="1"/>
        <v/>
      </c>
    </row>
    <row r="14" spans="3:13" ht="53.25" customHeight="1" x14ac:dyDescent="0.25">
      <c r="C14" s="79"/>
      <c r="D14" s="77"/>
      <c r="E14" s="80"/>
      <c r="F14" s="124"/>
      <c r="G14" s="24"/>
      <c r="H14" s="128"/>
      <c r="I14" s="24" t="str">
        <f t="shared" ref="I14:I15" si="2">IF(H14=0,"",G14*H14)</f>
        <v/>
      </c>
      <c r="J14" s="77"/>
      <c r="K14" s="1"/>
      <c r="L14" s="1">
        <f t="shared" si="0"/>
        <v>0</v>
      </c>
      <c r="M14" s="14" t="str">
        <f t="shared" si="1"/>
        <v/>
      </c>
    </row>
    <row r="15" spans="3:13" ht="53.25" customHeight="1" thickBot="1" x14ac:dyDescent="0.3">
      <c r="C15" s="82"/>
      <c r="D15" s="83"/>
      <c r="E15" s="83"/>
      <c r="F15" s="125"/>
      <c r="G15" s="25"/>
      <c r="H15" s="129"/>
      <c r="I15" s="25" t="str">
        <f t="shared" si="2"/>
        <v/>
      </c>
      <c r="J15" s="83"/>
      <c r="K15" s="17"/>
      <c r="L15" s="17">
        <f>IF(K15=1,"Inexistente",IF(K15=0.8,"Fraco",IF(K15=0.6,"Mediano",IF(K15=0.4,"Satisfatório",IF(K15=0.2,"Forte",0)))))</f>
        <v>0</v>
      </c>
      <c r="M15" s="18" t="str">
        <f t="shared" si="1"/>
        <v/>
      </c>
    </row>
  </sheetData>
  <mergeCells count="8">
    <mergeCell ref="K9:L9"/>
    <mergeCell ref="D2:M2"/>
    <mergeCell ref="D3:M3"/>
    <mergeCell ref="D4:M4"/>
    <mergeCell ref="D5:M5"/>
    <mergeCell ref="C8:F8"/>
    <mergeCell ref="G8:H8"/>
    <mergeCell ref="I8:M8"/>
  </mergeCells>
  <conditionalFormatting sqref="G10:H15">
    <cfRule type="cellIs" dxfId="90" priority="76" operator="equal">
      <formula>1</formula>
    </cfRule>
    <cfRule type="cellIs" dxfId="89" priority="77" operator="equal">
      <formula>2</formula>
    </cfRule>
    <cfRule type="cellIs" dxfId="88" priority="78" operator="equal">
      <formula>5</formula>
    </cfRule>
    <cfRule type="cellIs" dxfId="87" priority="79" operator="equal">
      <formula>8</formula>
    </cfRule>
    <cfRule type="cellIs" dxfId="86" priority="80" operator="equal">
      <formula>10</formula>
    </cfRule>
  </conditionalFormatting>
  <conditionalFormatting sqref="G11:H15">
    <cfRule type="cellIs" dxfId="85" priority="71" operator="equal">
      <formula>10</formula>
    </cfRule>
    <cfRule type="cellIs" dxfId="84" priority="72" operator="equal">
      <formula>8</formula>
    </cfRule>
    <cfRule type="cellIs" dxfId="83" priority="73" operator="equal">
      <formula>1</formula>
    </cfRule>
    <cfRule type="cellIs" dxfId="82" priority="74" operator="equal">
      <formula>2</formula>
    </cfRule>
    <cfRule type="cellIs" dxfId="81" priority="75" operator="equal">
      <formula>3</formula>
    </cfRule>
  </conditionalFormatting>
  <conditionalFormatting sqref="I10:I15 M10:M15">
    <cfRule type="cellIs" dxfId="80" priority="47" operator="lessThan">
      <formula>9.99</formula>
    </cfRule>
    <cfRule type="cellIs" dxfId="79" priority="48" operator="lessThan">
      <formula>39.99</formula>
    </cfRule>
    <cfRule type="cellIs" dxfId="78" priority="49" operator="lessThan">
      <formula>79.99</formula>
    </cfRule>
    <cfRule type="cellIs" dxfId="77" priority="50" operator="lessThan">
      <formula>101</formula>
    </cfRule>
  </conditionalFormatting>
  <conditionalFormatting sqref="L10:L15">
    <cfRule type="cellIs" dxfId="76" priority="21" operator="equal">
      <formula>0</formula>
    </cfRule>
    <cfRule type="cellIs" dxfId="75" priority="22" operator="equal">
      <formula>"Forte"</formula>
    </cfRule>
    <cfRule type="cellIs" dxfId="74" priority="23" operator="equal">
      <formula>"Satisfatório"</formula>
    </cfRule>
    <cfRule type="cellIs" dxfId="73" priority="24" operator="equal">
      <formula>"Mediano"</formula>
    </cfRule>
    <cfRule type="cellIs" dxfId="72" priority="25" operator="equal">
      <formula>"Fraco"</formula>
    </cfRule>
    <cfRule type="cellIs" dxfId="71" priority="26" operator="equal">
      <formula>"Inexistente"</formula>
    </cfRule>
  </conditionalFormatting>
  <conditionalFormatting sqref="L11:L15">
    <cfRule type="cellIs" dxfId="70" priority="16" operator="equal">
      <formula>"Forte"</formula>
    </cfRule>
    <cfRule type="cellIs" dxfId="69" priority="17" operator="equal">
      <formula>"Satisfatório"</formula>
    </cfRule>
    <cfRule type="cellIs" dxfId="68" priority="18" operator="equal">
      <formula>"Mediano"</formula>
    </cfRule>
    <cfRule type="cellIs" dxfId="67" priority="19" operator="equal">
      <formula>"Fraco"</formula>
    </cfRule>
    <cfRule type="cellIs" dxfId="66" priority="20" operator="equal">
      <formula>"Inexistente"</formula>
    </cfRule>
  </conditionalFormatting>
  <dataValidations count="1">
    <dataValidation type="list" allowBlank="1" showInputMessage="1" showErrorMessage="1" sqref="D10:D15">
      <formula1>"Operacionais,Legais,Imagem/Reputação,Ambientais,Financeiros/Orçamentários"</formula1>
    </dataValidation>
  </dataValidations>
  <pageMargins left="0.511811024" right="0.511811024" top="0.78740157499999996" bottom="0.78740157499999996" header="0.31496062000000002" footer="0.31496062000000002"/>
  <pageSetup paperSize="9" scale="3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15"/>
  <sheetViews>
    <sheetView showGridLines="0" zoomScale="70" zoomScaleNormal="70" zoomScaleSheetLayoutView="70" workbookViewId="0">
      <selection activeCell="U10" sqref="U10"/>
    </sheetView>
  </sheetViews>
  <sheetFormatPr defaultRowHeight="15" x14ac:dyDescent="0.25"/>
  <cols>
    <col min="1" max="1" width="3.28515625" customWidth="1"/>
    <col min="2" max="2" width="22.85546875" customWidth="1"/>
    <col min="3" max="3" width="16.85546875" customWidth="1"/>
    <col min="4" max="5" width="17.7109375" customWidth="1"/>
    <col min="6" max="6" width="21.42578125" customWidth="1"/>
    <col min="7" max="13" width="20.42578125" customWidth="1"/>
  </cols>
  <sheetData>
    <row r="1" spans="3:13" ht="38.25" customHeight="1" x14ac:dyDescent="0.25"/>
    <row r="2" spans="3:13" ht="30" customHeight="1" x14ac:dyDescent="0.25"/>
    <row r="3" spans="3:13" ht="30" customHeight="1" x14ac:dyDescent="0.25"/>
    <row r="4" spans="3:13" ht="30" customHeight="1" x14ac:dyDescent="0.25"/>
    <row r="5" spans="3:13" ht="30" customHeight="1" x14ac:dyDescent="0.25"/>
    <row r="7" spans="3:13" ht="15.75" thickBot="1" x14ac:dyDescent="0.3"/>
    <row r="8" spans="3:13" ht="30" customHeight="1" x14ac:dyDescent="0.25">
      <c r="C8" s="324" t="s">
        <v>106</v>
      </c>
      <c r="D8" s="289"/>
      <c r="E8" s="289"/>
      <c r="F8" s="290"/>
      <c r="G8" s="248" t="s">
        <v>110</v>
      </c>
      <c r="H8" s="248"/>
      <c r="I8" s="248"/>
      <c r="J8" s="248"/>
      <c r="K8" s="248"/>
      <c r="L8" s="248"/>
      <c r="M8" s="249"/>
    </row>
    <row r="9" spans="3:13" ht="30" customHeight="1" x14ac:dyDescent="0.25">
      <c r="C9" s="30" t="s">
        <v>96</v>
      </c>
      <c r="D9" s="29" t="s">
        <v>97</v>
      </c>
      <c r="E9" s="29" t="s">
        <v>113</v>
      </c>
      <c r="F9" s="31" t="s">
        <v>98</v>
      </c>
      <c r="G9" s="130" t="s">
        <v>99</v>
      </c>
      <c r="H9" s="32" t="s">
        <v>100</v>
      </c>
      <c r="I9" s="32" t="s">
        <v>101</v>
      </c>
      <c r="J9" s="32" t="s">
        <v>102</v>
      </c>
      <c r="K9" s="32" t="s">
        <v>103</v>
      </c>
      <c r="L9" s="32" t="s">
        <v>104</v>
      </c>
      <c r="M9" s="34" t="s">
        <v>105</v>
      </c>
    </row>
    <row r="10" spans="3:13" ht="53.25" customHeight="1" x14ac:dyDescent="0.25">
      <c r="C10" s="24"/>
      <c r="D10" s="1"/>
      <c r="E10" s="135"/>
      <c r="F10" s="136"/>
      <c r="G10" s="139"/>
      <c r="H10" s="77"/>
      <c r="I10" s="77"/>
      <c r="J10" s="141"/>
      <c r="K10" s="77"/>
      <c r="L10" s="77"/>
      <c r="M10" s="78"/>
    </row>
    <row r="11" spans="3:13" ht="53.25" customHeight="1" x14ac:dyDescent="0.25">
      <c r="C11" s="24"/>
      <c r="D11" s="1"/>
      <c r="E11" s="135"/>
      <c r="F11" s="78"/>
      <c r="G11" s="139"/>
      <c r="H11" s="77"/>
      <c r="I11" s="77"/>
      <c r="J11" s="141"/>
      <c r="K11" s="77"/>
      <c r="L11" s="77"/>
      <c r="M11" s="78"/>
    </row>
    <row r="12" spans="3:13" ht="53.25" customHeight="1" x14ac:dyDescent="0.25">
      <c r="C12" s="24"/>
      <c r="D12" s="1"/>
      <c r="E12" s="135"/>
      <c r="F12" s="78"/>
      <c r="G12" s="139"/>
      <c r="H12" s="77"/>
      <c r="I12" s="77"/>
      <c r="J12" s="141"/>
      <c r="K12" s="77"/>
      <c r="L12" s="77"/>
      <c r="M12" s="78"/>
    </row>
    <row r="13" spans="3:13" ht="53.25" customHeight="1" x14ac:dyDescent="0.25">
      <c r="C13" s="24"/>
      <c r="D13" s="1"/>
      <c r="E13" s="135"/>
      <c r="F13" s="78"/>
      <c r="G13" s="139"/>
      <c r="H13" s="77"/>
      <c r="I13" s="77"/>
      <c r="J13" s="77"/>
      <c r="K13" s="77"/>
      <c r="L13" s="77"/>
      <c r="M13" s="81"/>
    </row>
    <row r="14" spans="3:13" ht="53.25" customHeight="1" x14ac:dyDescent="0.25">
      <c r="C14" s="24"/>
      <c r="D14" s="1"/>
      <c r="E14" s="135"/>
      <c r="F14" s="78"/>
      <c r="G14" s="139"/>
      <c r="H14" s="77"/>
      <c r="I14" s="77"/>
      <c r="J14" s="77"/>
      <c r="K14" s="77"/>
      <c r="L14" s="77"/>
      <c r="M14" s="81"/>
    </row>
    <row r="15" spans="3:13" ht="53.25" customHeight="1" thickBot="1" x14ac:dyDescent="0.3">
      <c r="C15" s="25"/>
      <c r="D15" s="17"/>
      <c r="E15" s="137"/>
      <c r="F15" s="138"/>
      <c r="G15" s="140"/>
      <c r="H15" s="83"/>
      <c r="I15" s="83"/>
      <c r="J15" s="142"/>
      <c r="K15" s="83"/>
      <c r="L15" s="83"/>
      <c r="M15" s="84"/>
    </row>
  </sheetData>
  <mergeCells count="2">
    <mergeCell ref="C8:F8"/>
    <mergeCell ref="G8:M8"/>
  </mergeCells>
  <conditionalFormatting sqref="C10:C15">
    <cfRule type="cellIs" dxfId="65" priority="43" operator="equal">
      <formula>"RB"</formula>
    </cfRule>
    <cfRule type="cellIs" dxfId="64" priority="44" operator="equal">
      <formula>"RM"</formula>
    </cfRule>
    <cfRule type="cellIs" dxfId="63" priority="45" operator="equal">
      <formula>"RA"</formula>
    </cfRule>
    <cfRule type="cellIs" dxfId="62" priority="46" operator="equal">
      <formula>"RE"</formula>
    </cfRule>
  </conditionalFormatting>
  <conditionalFormatting sqref="D11:D15">
    <cfRule type="cellIs" dxfId="61" priority="39" operator="equal">
      <formula>"RB"</formula>
    </cfRule>
    <cfRule type="cellIs" dxfId="60" priority="40" operator="equal">
      <formula>"RM"</formula>
    </cfRule>
    <cfRule type="cellIs" dxfId="59" priority="41" operator="equal">
      <formula>"RA"</formula>
    </cfRule>
    <cfRule type="cellIs" dxfId="58" priority="42" operator="equal">
      <formula>"RE"</formula>
    </cfRule>
  </conditionalFormatting>
  <conditionalFormatting sqref="D10">
    <cfRule type="cellIs" dxfId="57" priority="35" operator="equal">
      <formula>"RB"</formula>
    </cfRule>
    <cfRule type="cellIs" dxfId="56" priority="36" operator="equal">
      <formula>"RM"</formula>
    </cfRule>
    <cfRule type="cellIs" dxfId="55" priority="37" operator="equal">
      <formula>"RA"</formula>
    </cfRule>
    <cfRule type="cellIs" dxfId="54" priority="38" operator="equal">
      <formula>"RE"</formula>
    </cfRule>
  </conditionalFormatting>
  <conditionalFormatting sqref="D11:D15">
    <cfRule type="cellIs" dxfId="53" priority="31" operator="equal">
      <formula>"RB"</formula>
    </cfRule>
    <cfRule type="cellIs" dxfId="52" priority="32" operator="equal">
      <formula>"RM"</formula>
    </cfRule>
    <cfRule type="cellIs" dxfId="51" priority="33" operator="equal">
      <formula>"RA"</formula>
    </cfRule>
    <cfRule type="cellIs" dxfId="50" priority="34" operator="equal">
      <formula>"RE"</formula>
    </cfRule>
  </conditionalFormatting>
  <conditionalFormatting sqref="D11:D15">
    <cfRule type="cellIs" dxfId="49" priority="27" operator="equal">
      <formula>"RB"</formula>
    </cfRule>
    <cfRule type="cellIs" dxfId="48" priority="28" operator="equal">
      <formula>"RM"</formula>
    </cfRule>
    <cfRule type="cellIs" dxfId="47" priority="29" operator="equal">
      <formula>"RA"</formula>
    </cfRule>
    <cfRule type="cellIs" dxfId="46" priority="30" operator="equal">
      <formula>"RE"</formula>
    </cfRule>
  </conditionalFormatting>
  <pageMargins left="0.511811024" right="0.511811024" top="0.78740157499999996" bottom="0.78740157499999996" header="0.31496062000000002" footer="0.31496062000000002"/>
  <pageSetup paperSize="9" scale="3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D23"/>
  <sheetViews>
    <sheetView showGridLines="0" workbookViewId="0">
      <selection activeCell="D1" sqref="D1:D1048576"/>
    </sheetView>
  </sheetViews>
  <sheetFormatPr defaultRowHeight="15" x14ac:dyDescent="0.25"/>
  <cols>
    <col min="4" max="4" width="84.140625" style="152" customWidth="1"/>
  </cols>
  <sheetData>
    <row r="2" spans="4:4" x14ac:dyDescent="0.25">
      <c r="D2" s="325" t="s">
        <v>216</v>
      </c>
    </row>
    <row r="3" spans="4:4" x14ac:dyDescent="0.25">
      <c r="D3" s="325"/>
    </row>
    <row r="4" spans="4:4" ht="24.75" customHeight="1" x14ac:dyDescent="0.25">
      <c r="D4" s="153" t="s">
        <v>217</v>
      </c>
    </row>
    <row r="5" spans="4:4" ht="24.75" customHeight="1" x14ac:dyDescent="0.25">
      <c r="D5" s="153" t="s">
        <v>218</v>
      </c>
    </row>
    <row r="6" spans="4:4" ht="24.75" customHeight="1" x14ac:dyDescent="0.25">
      <c r="D6" s="153" t="s">
        <v>219</v>
      </c>
    </row>
    <row r="7" spans="4:4" ht="24.75" customHeight="1" x14ac:dyDescent="0.25">
      <c r="D7" s="153" t="s">
        <v>220</v>
      </c>
    </row>
    <row r="8" spans="4:4" ht="24.75" customHeight="1" x14ac:dyDescent="0.25">
      <c r="D8" s="153" t="s">
        <v>221</v>
      </c>
    </row>
    <row r="9" spans="4:4" ht="24.75" customHeight="1" x14ac:dyDescent="0.25">
      <c r="D9" s="153" t="s">
        <v>222</v>
      </c>
    </row>
    <row r="10" spans="4:4" ht="24.75" customHeight="1" x14ac:dyDescent="0.25">
      <c r="D10" s="153" t="s">
        <v>223</v>
      </c>
    </row>
    <row r="11" spans="4:4" ht="24.75" customHeight="1" x14ac:dyDescent="0.25">
      <c r="D11" s="153" t="s">
        <v>224</v>
      </c>
    </row>
    <row r="12" spans="4:4" ht="24.75" customHeight="1" x14ac:dyDescent="0.25">
      <c r="D12" s="153" t="s">
        <v>225</v>
      </c>
    </row>
    <row r="13" spans="4:4" ht="24.75" customHeight="1" x14ac:dyDescent="0.25">
      <c r="D13" s="153" t="s">
        <v>226</v>
      </c>
    </row>
    <row r="14" spans="4:4" ht="24.75" customHeight="1" x14ac:dyDescent="0.25">
      <c r="D14" s="153" t="s">
        <v>227</v>
      </c>
    </row>
    <row r="15" spans="4:4" ht="24.75" customHeight="1" x14ac:dyDescent="0.25">
      <c r="D15" s="153" t="s">
        <v>228</v>
      </c>
    </row>
    <row r="16" spans="4:4" ht="24.75" customHeight="1" x14ac:dyDescent="0.25">
      <c r="D16" s="153" t="s">
        <v>229</v>
      </c>
    </row>
    <row r="17" spans="4:4" ht="24.75" customHeight="1" x14ac:dyDescent="0.25">
      <c r="D17" s="153" t="s">
        <v>230</v>
      </c>
    </row>
    <row r="18" spans="4:4" ht="24.75" customHeight="1" x14ac:dyDescent="0.25">
      <c r="D18" s="153" t="s">
        <v>231</v>
      </c>
    </row>
    <row r="19" spans="4:4" ht="24.75" customHeight="1" x14ac:dyDescent="0.25">
      <c r="D19" s="153" t="s">
        <v>232</v>
      </c>
    </row>
    <row r="20" spans="4:4" ht="24.75" customHeight="1" x14ac:dyDescent="0.25">
      <c r="D20" s="153" t="s">
        <v>233</v>
      </c>
    </row>
    <row r="21" spans="4:4" ht="24.75" customHeight="1" x14ac:dyDescent="0.25">
      <c r="D21" s="153" t="s">
        <v>234</v>
      </c>
    </row>
    <row r="22" spans="4:4" ht="24.75" customHeight="1" x14ac:dyDescent="0.25">
      <c r="D22" s="153" t="s">
        <v>235</v>
      </c>
    </row>
    <row r="23" spans="4:4" ht="24.75" customHeight="1" x14ac:dyDescent="0.25">
      <c r="D23" s="153" t="s">
        <v>236</v>
      </c>
    </row>
  </sheetData>
  <mergeCells count="1">
    <mergeCell ref="D2:D3"/>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21"/>
  <sheetViews>
    <sheetView showGridLines="0" workbookViewId="0">
      <selection activeCell="C29" sqref="C29"/>
    </sheetView>
  </sheetViews>
  <sheetFormatPr defaultRowHeight="15.75" x14ac:dyDescent="0.25"/>
  <cols>
    <col min="1" max="1" width="9.140625" style="156"/>
    <col min="2" max="2" width="1.140625" style="156" customWidth="1"/>
    <col min="3" max="3" width="22.5703125" style="156" customWidth="1"/>
    <col min="4" max="4" width="9.28515625" style="156" customWidth="1"/>
    <col min="5" max="5" width="62.85546875" style="156" customWidth="1"/>
    <col min="6" max="6" width="1.140625" style="156" customWidth="1"/>
    <col min="7" max="7" width="9.140625" style="156"/>
    <col min="8" max="9" width="9.140625" style="156" customWidth="1"/>
    <col min="10" max="16384" width="9.140625" style="156"/>
  </cols>
  <sheetData>
    <row r="3" spans="3:5" ht="4.5" customHeight="1" thickBot="1" x14ac:dyDescent="0.3"/>
    <row r="4" spans="3:5" ht="16.5" thickBot="1" x14ac:dyDescent="0.3">
      <c r="C4" s="326" t="s">
        <v>239</v>
      </c>
      <c r="D4" s="327"/>
      <c r="E4" s="328"/>
    </row>
    <row r="5" spans="3:5" ht="16.5" thickBot="1" x14ac:dyDescent="0.3">
      <c r="C5" s="159" t="s">
        <v>0</v>
      </c>
      <c r="D5" s="160" t="s">
        <v>2</v>
      </c>
      <c r="E5" s="161" t="s">
        <v>215</v>
      </c>
    </row>
    <row r="6" spans="3:5" ht="49.5" customHeight="1" x14ac:dyDescent="0.25">
      <c r="C6" s="169" t="s">
        <v>11</v>
      </c>
      <c r="D6" s="162">
        <v>1</v>
      </c>
      <c r="E6" s="163" t="s">
        <v>241</v>
      </c>
    </row>
    <row r="7" spans="3:5" ht="49.5" customHeight="1" x14ac:dyDescent="0.25">
      <c r="C7" s="170" t="s">
        <v>3</v>
      </c>
      <c r="D7" s="164">
        <v>2</v>
      </c>
      <c r="E7" s="165" t="s">
        <v>242</v>
      </c>
    </row>
    <row r="8" spans="3:5" ht="49.5" customHeight="1" x14ac:dyDescent="0.25">
      <c r="C8" s="171" t="s">
        <v>4</v>
      </c>
      <c r="D8" s="164">
        <v>5</v>
      </c>
      <c r="E8" s="165" t="s">
        <v>243</v>
      </c>
    </row>
    <row r="9" spans="3:5" ht="49.5" customHeight="1" x14ac:dyDescent="0.25">
      <c r="C9" s="172" t="s">
        <v>248</v>
      </c>
      <c r="D9" s="164">
        <v>8</v>
      </c>
      <c r="E9" s="165" t="s">
        <v>244</v>
      </c>
    </row>
    <row r="10" spans="3:5" ht="49.5" customHeight="1" thickBot="1" x14ac:dyDescent="0.3">
      <c r="C10" s="173" t="s">
        <v>12</v>
      </c>
      <c r="D10" s="166">
        <v>10</v>
      </c>
      <c r="E10" s="167" t="s">
        <v>254</v>
      </c>
    </row>
    <row r="11" spans="3:5" ht="4.5" customHeight="1" x14ac:dyDescent="0.25"/>
    <row r="13" spans="3:5" ht="4.5" customHeight="1" thickBot="1" x14ac:dyDescent="0.3"/>
    <row r="14" spans="3:5" ht="16.5" thickBot="1" x14ac:dyDescent="0.3">
      <c r="C14" s="326" t="s">
        <v>240</v>
      </c>
      <c r="D14" s="327"/>
      <c r="E14" s="328"/>
    </row>
    <row r="15" spans="3:5" ht="16.5" thickBot="1" x14ac:dyDescent="0.3">
      <c r="C15" s="159" t="s">
        <v>18</v>
      </c>
      <c r="D15" s="160" t="s">
        <v>2</v>
      </c>
      <c r="E15" s="161" t="s">
        <v>215</v>
      </c>
    </row>
    <row r="16" spans="3:5" ht="49.5" customHeight="1" x14ac:dyDescent="0.25">
      <c r="C16" s="169" t="s">
        <v>13</v>
      </c>
      <c r="D16" s="162">
        <v>1</v>
      </c>
      <c r="E16" s="163" t="s">
        <v>238</v>
      </c>
    </row>
    <row r="17" spans="3:5" ht="49.5" customHeight="1" x14ac:dyDescent="0.25">
      <c r="C17" s="170" t="s">
        <v>14</v>
      </c>
      <c r="D17" s="164">
        <v>2</v>
      </c>
      <c r="E17" s="165" t="s">
        <v>237</v>
      </c>
    </row>
    <row r="18" spans="3:5" ht="49.5" customHeight="1" x14ac:dyDescent="0.25">
      <c r="C18" s="171" t="s">
        <v>15</v>
      </c>
      <c r="D18" s="164">
        <v>5</v>
      </c>
      <c r="E18" s="165" t="s">
        <v>245</v>
      </c>
    </row>
    <row r="19" spans="3:5" ht="49.5" customHeight="1" x14ac:dyDescent="0.25">
      <c r="C19" s="172" t="s">
        <v>16</v>
      </c>
      <c r="D19" s="164">
        <v>8</v>
      </c>
      <c r="E19" s="165" t="s">
        <v>246</v>
      </c>
    </row>
    <row r="20" spans="3:5" ht="49.5" customHeight="1" thickBot="1" x14ac:dyDescent="0.3">
      <c r="C20" s="173" t="s">
        <v>17</v>
      </c>
      <c r="D20" s="166">
        <v>10</v>
      </c>
      <c r="E20" s="167" t="s">
        <v>247</v>
      </c>
    </row>
    <row r="21" spans="3:5" ht="4.5" customHeight="1" x14ac:dyDescent="0.25"/>
  </sheetData>
  <mergeCells count="2">
    <mergeCell ref="C4:E4"/>
    <mergeCell ref="C14:E14"/>
  </mergeCells>
  <pageMargins left="0.511811024" right="0.511811024" top="0.78740157499999996" bottom="0.78740157499999996" header="0.31496062000000002" footer="0.31496062000000002"/>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9"/>
  <sheetViews>
    <sheetView showGridLines="0" workbookViewId="0">
      <selection activeCell="C29" sqref="C29"/>
    </sheetView>
  </sheetViews>
  <sheetFormatPr defaultRowHeight="15" x14ac:dyDescent="0.25"/>
  <cols>
    <col min="1" max="1" width="9.140625" style="158"/>
    <col min="2" max="2" width="0.5703125" style="158" customWidth="1"/>
    <col min="3" max="3" width="26.42578125" style="158" customWidth="1"/>
    <col min="4" max="4" width="32.5703125" style="158" customWidth="1"/>
    <col min="5" max="5" width="0.5703125" style="158" customWidth="1"/>
    <col min="6" max="16384" width="9.140625" style="158"/>
  </cols>
  <sheetData>
    <row r="2" spans="3:4" ht="5.25" customHeight="1" thickBot="1" x14ac:dyDescent="0.3"/>
    <row r="3" spans="3:4" s="168" customFormat="1" ht="16.5" thickBot="1" x14ac:dyDescent="0.3">
      <c r="C3" s="326" t="s">
        <v>252</v>
      </c>
      <c r="D3" s="328"/>
    </row>
    <row r="4" spans="3:4" ht="15.75" x14ac:dyDescent="0.25">
      <c r="C4" s="174" t="s">
        <v>26</v>
      </c>
      <c r="D4" s="175" t="s">
        <v>25</v>
      </c>
    </row>
    <row r="5" spans="3:4" ht="33.75" customHeight="1" x14ac:dyDescent="0.25">
      <c r="C5" s="170" t="s">
        <v>27</v>
      </c>
      <c r="D5" s="176" t="s">
        <v>255</v>
      </c>
    </row>
    <row r="6" spans="3:4" ht="33.75" customHeight="1" x14ac:dyDescent="0.25">
      <c r="C6" s="171" t="s">
        <v>28</v>
      </c>
      <c r="D6" s="176" t="s">
        <v>256</v>
      </c>
    </row>
    <row r="7" spans="3:4" ht="33.75" customHeight="1" x14ac:dyDescent="0.25">
      <c r="C7" s="172" t="s">
        <v>29</v>
      </c>
      <c r="D7" s="176" t="s">
        <v>257</v>
      </c>
    </row>
    <row r="8" spans="3:4" ht="33.75" customHeight="1" thickBot="1" x14ac:dyDescent="0.3">
      <c r="C8" s="173" t="s">
        <v>30</v>
      </c>
      <c r="D8" s="177" t="s">
        <v>34</v>
      </c>
    </row>
    <row r="9" spans="3:4" ht="5.25" customHeight="1" x14ac:dyDescent="0.25"/>
  </sheetData>
  <mergeCells count="1">
    <mergeCell ref="C3:D3"/>
  </mergeCells>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12"/>
  <sheetViews>
    <sheetView showGridLines="0" workbookViewId="0">
      <selection activeCell="C29" sqref="C29"/>
    </sheetView>
  </sheetViews>
  <sheetFormatPr defaultRowHeight="15.75" x14ac:dyDescent="0.25"/>
  <cols>
    <col min="1" max="1" width="9.140625" style="156"/>
    <col min="2" max="2" width="1" style="156" customWidth="1"/>
    <col min="3" max="3" width="3.140625" style="156" customWidth="1"/>
    <col min="4" max="4" width="8.28515625" style="156" customWidth="1"/>
    <col min="5" max="5" width="0.7109375" style="156" customWidth="1"/>
    <col min="6" max="10" width="8.28515625" style="156" customWidth="1"/>
    <col min="11" max="11" width="1" style="156" customWidth="1"/>
    <col min="12" max="16384" width="9.140625" style="156"/>
  </cols>
  <sheetData>
    <row r="2" spans="3:10" ht="4.5" customHeight="1" thickBot="1" x14ac:dyDescent="0.3"/>
    <row r="3" spans="3:10" ht="16.5" thickBot="1" x14ac:dyDescent="0.3">
      <c r="C3" s="326" t="s">
        <v>253</v>
      </c>
      <c r="D3" s="327"/>
      <c r="E3" s="327"/>
      <c r="F3" s="327"/>
      <c r="G3" s="327"/>
      <c r="H3" s="327"/>
      <c r="I3" s="327"/>
      <c r="J3" s="328"/>
    </row>
    <row r="4" spans="3:10" ht="33.75" customHeight="1" x14ac:dyDescent="0.25">
      <c r="C4" s="329" t="s">
        <v>35</v>
      </c>
      <c r="D4" s="178" t="s">
        <v>37</v>
      </c>
      <c r="E4" s="179"/>
      <c r="F4" s="188" t="s">
        <v>42</v>
      </c>
      <c r="G4" s="188" t="s">
        <v>56</v>
      </c>
      <c r="H4" s="189" t="s">
        <v>53</v>
      </c>
      <c r="I4" s="190" t="s">
        <v>59</v>
      </c>
      <c r="J4" s="191" t="s">
        <v>60</v>
      </c>
    </row>
    <row r="5" spans="3:10" ht="33.75" customHeight="1" x14ac:dyDescent="0.25">
      <c r="C5" s="329"/>
      <c r="D5" s="180" t="s">
        <v>38</v>
      </c>
      <c r="E5" s="179"/>
      <c r="F5" s="192" t="s">
        <v>43</v>
      </c>
      <c r="G5" s="193" t="s">
        <v>57</v>
      </c>
      <c r="H5" s="194" t="s">
        <v>54</v>
      </c>
      <c r="I5" s="194" t="s">
        <v>55</v>
      </c>
      <c r="J5" s="195" t="s">
        <v>59</v>
      </c>
    </row>
    <row r="6" spans="3:10" ht="33.75" customHeight="1" x14ac:dyDescent="0.25">
      <c r="C6" s="329"/>
      <c r="D6" s="182" t="s">
        <v>39</v>
      </c>
      <c r="E6" s="179"/>
      <c r="F6" s="192" t="s">
        <v>44</v>
      </c>
      <c r="G6" s="193" t="s">
        <v>42</v>
      </c>
      <c r="H6" s="193" t="s">
        <v>58</v>
      </c>
      <c r="I6" s="194" t="s">
        <v>54</v>
      </c>
      <c r="J6" s="196" t="s">
        <v>53</v>
      </c>
    </row>
    <row r="7" spans="3:10" ht="33.75" customHeight="1" x14ac:dyDescent="0.25">
      <c r="C7" s="329"/>
      <c r="D7" s="181" t="s">
        <v>40</v>
      </c>
      <c r="E7" s="179"/>
      <c r="F7" s="192" t="s">
        <v>45</v>
      </c>
      <c r="G7" s="192" t="s">
        <v>47</v>
      </c>
      <c r="H7" s="193" t="s">
        <v>42</v>
      </c>
      <c r="I7" s="193" t="s">
        <v>57</v>
      </c>
      <c r="J7" s="197" t="s">
        <v>56</v>
      </c>
    </row>
    <row r="8" spans="3:10" ht="33.75" customHeight="1" x14ac:dyDescent="0.25">
      <c r="C8" s="330"/>
      <c r="D8" s="184" t="s">
        <v>41</v>
      </c>
      <c r="E8" s="179"/>
      <c r="F8" s="192" t="s">
        <v>46</v>
      </c>
      <c r="G8" s="192" t="s">
        <v>45</v>
      </c>
      <c r="H8" s="192" t="s">
        <v>44</v>
      </c>
      <c r="I8" s="192" t="s">
        <v>43</v>
      </c>
      <c r="J8" s="197" t="s">
        <v>42</v>
      </c>
    </row>
    <row r="9" spans="3:10" ht="3.75" customHeight="1" x14ac:dyDescent="0.25">
      <c r="C9" s="185"/>
      <c r="D9" s="179"/>
      <c r="E9" s="179"/>
      <c r="F9" s="179"/>
      <c r="G9" s="179"/>
      <c r="H9" s="179"/>
      <c r="I9" s="179"/>
      <c r="J9" s="186"/>
    </row>
    <row r="10" spans="3:10" ht="33.75" customHeight="1" x14ac:dyDescent="0.25">
      <c r="C10" s="333"/>
      <c r="D10" s="334"/>
      <c r="E10" s="179"/>
      <c r="F10" s="184" t="s">
        <v>48</v>
      </c>
      <c r="G10" s="181" t="s">
        <v>49</v>
      </c>
      <c r="H10" s="182" t="s">
        <v>50</v>
      </c>
      <c r="I10" s="180" t="s">
        <v>51</v>
      </c>
      <c r="J10" s="183" t="s">
        <v>52</v>
      </c>
    </row>
    <row r="11" spans="3:10" ht="16.5" customHeight="1" thickBot="1" x14ac:dyDescent="0.3">
      <c r="C11" s="335"/>
      <c r="D11" s="336"/>
      <c r="E11" s="187"/>
      <c r="F11" s="331" t="s">
        <v>36</v>
      </c>
      <c r="G11" s="331"/>
      <c r="H11" s="331"/>
      <c r="I11" s="331"/>
      <c r="J11" s="332"/>
    </row>
    <row r="12" spans="3:10" ht="4.5" customHeight="1" x14ac:dyDescent="0.25"/>
  </sheetData>
  <mergeCells count="4">
    <mergeCell ref="C3:J3"/>
    <mergeCell ref="C4:C8"/>
    <mergeCell ref="F11:J11"/>
    <mergeCell ref="C10:D11"/>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
  <sheetViews>
    <sheetView showGridLines="0" zoomScale="120" zoomScaleNormal="120" workbookViewId="0">
      <selection activeCell="F10" sqref="F10"/>
    </sheetView>
  </sheetViews>
  <sheetFormatPr defaultRowHeight="15" x14ac:dyDescent="0.25"/>
  <cols>
    <col min="2" max="2" width="21" customWidth="1"/>
    <col min="3" max="3" width="68.28515625" customWidth="1"/>
    <col min="4" max="4" width="13" customWidth="1"/>
  </cols>
  <sheetData>
    <row r="1" spans="2:4" ht="15.75" thickBot="1" x14ac:dyDescent="0.3"/>
    <row r="2" spans="2:4" ht="20.25" thickBot="1" x14ac:dyDescent="0.35">
      <c r="B2" s="225" t="s">
        <v>120</v>
      </c>
      <c r="C2" s="226"/>
      <c r="D2" s="227"/>
    </row>
    <row r="3" spans="2:4" x14ac:dyDescent="0.25">
      <c r="B3" s="46" t="s">
        <v>18</v>
      </c>
      <c r="C3" s="3" t="s">
        <v>19</v>
      </c>
      <c r="D3" s="47" t="s">
        <v>2</v>
      </c>
    </row>
    <row r="4" spans="2:4" ht="33.75" customHeight="1" x14ac:dyDescent="0.25">
      <c r="B4" s="41" t="s">
        <v>13</v>
      </c>
      <c r="C4" s="2" t="s">
        <v>20</v>
      </c>
      <c r="D4" s="14">
        <v>1</v>
      </c>
    </row>
    <row r="5" spans="2:4" ht="33.75" customHeight="1" x14ac:dyDescent="0.25">
      <c r="B5" s="42" t="s">
        <v>14</v>
      </c>
      <c r="C5" s="2" t="s">
        <v>21</v>
      </c>
      <c r="D5" s="14">
        <v>2</v>
      </c>
    </row>
    <row r="6" spans="2:4" ht="33.75" customHeight="1" x14ac:dyDescent="0.25">
      <c r="B6" s="43" t="s">
        <v>15</v>
      </c>
      <c r="C6" s="2" t="s">
        <v>22</v>
      </c>
      <c r="D6" s="14">
        <v>5</v>
      </c>
    </row>
    <row r="7" spans="2:4" ht="33.75" customHeight="1" x14ac:dyDescent="0.25">
      <c r="B7" s="44" t="s">
        <v>16</v>
      </c>
      <c r="C7" s="2" t="s">
        <v>23</v>
      </c>
      <c r="D7" s="14">
        <v>8</v>
      </c>
    </row>
    <row r="8" spans="2:4" ht="33.75" customHeight="1" thickBot="1" x14ac:dyDescent="0.3">
      <c r="B8" s="45" t="s">
        <v>17</v>
      </c>
      <c r="C8" s="16" t="s">
        <v>24</v>
      </c>
      <c r="D8" s="18">
        <v>10</v>
      </c>
    </row>
  </sheetData>
  <mergeCells count="1">
    <mergeCell ref="B2:D2"/>
  </mergeCells>
  <pageMargins left="0.511811024" right="0.511811024" top="0.78740157499999996" bottom="0.78740157499999996" header="0.31496062000000002" footer="0.31496062000000002"/>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9"/>
  <sheetViews>
    <sheetView showGridLines="0" zoomScale="120" zoomScaleNormal="120" workbookViewId="0">
      <selection activeCell="C29" sqref="C29"/>
    </sheetView>
  </sheetViews>
  <sheetFormatPr defaultRowHeight="15" x14ac:dyDescent="0.25"/>
  <cols>
    <col min="2" max="2" width="0.5703125" customWidth="1"/>
    <col min="3" max="3" width="21.5703125" customWidth="1"/>
    <col min="4" max="4" width="23.42578125" bestFit="1" customWidth="1"/>
    <col min="5" max="5" width="34.140625" customWidth="1"/>
    <col min="6" max="6" width="26.28515625" customWidth="1"/>
    <col min="7" max="7" width="0.5703125" customWidth="1"/>
  </cols>
  <sheetData>
    <row r="1" spans="3:6" s="157" customFormat="1" x14ac:dyDescent="0.25"/>
    <row r="2" spans="3:6" ht="3" customHeight="1" thickBot="1" x14ac:dyDescent="0.3"/>
    <row r="3" spans="3:6" ht="15.75" x14ac:dyDescent="0.25">
      <c r="C3" s="200" t="s">
        <v>258</v>
      </c>
      <c r="D3" s="201" t="s">
        <v>259</v>
      </c>
      <c r="E3" s="202" t="s">
        <v>260</v>
      </c>
      <c r="F3" s="203" t="s">
        <v>261</v>
      </c>
    </row>
    <row r="4" spans="3:6" ht="74.25" customHeight="1" x14ac:dyDescent="0.25">
      <c r="C4" s="198" t="s">
        <v>14</v>
      </c>
      <c r="D4" s="337" t="s">
        <v>262</v>
      </c>
      <c r="E4" s="339" t="s">
        <v>263</v>
      </c>
      <c r="F4" s="341" t="s">
        <v>264</v>
      </c>
    </row>
    <row r="5" spans="3:6" ht="74.25" customHeight="1" thickBot="1" x14ac:dyDescent="0.3">
      <c r="C5" s="204" t="s">
        <v>15</v>
      </c>
      <c r="D5" s="338"/>
      <c r="E5" s="340"/>
      <c r="F5" s="342"/>
    </row>
    <row r="6" spans="3:6" s="157" customFormat="1" ht="3" customHeight="1" thickBot="1" x14ac:dyDescent="0.3">
      <c r="C6" s="206"/>
      <c r="D6" s="207"/>
      <c r="E6" s="207"/>
      <c r="F6" s="208"/>
    </row>
    <row r="7" spans="3:6" ht="74.25" customHeight="1" x14ac:dyDescent="0.25">
      <c r="C7" s="205" t="s">
        <v>16</v>
      </c>
      <c r="D7" s="343" t="s">
        <v>265</v>
      </c>
      <c r="E7" s="344" t="s">
        <v>266</v>
      </c>
      <c r="F7" s="345" t="s">
        <v>267</v>
      </c>
    </row>
    <row r="8" spans="3:6" ht="74.25" customHeight="1" thickBot="1" x14ac:dyDescent="0.3">
      <c r="C8" s="199" t="s">
        <v>268</v>
      </c>
      <c r="D8" s="338"/>
      <c r="E8" s="340"/>
      <c r="F8" s="342"/>
    </row>
    <row r="9" spans="3:6" ht="3" customHeight="1" x14ac:dyDescent="0.25"/>
  </sheetData>
  <mergeCells count="6">
    <mergeCell ref="D4:D5"/>
    <mergeCell ref="E4:E5"/>
    <mergeCell ref="F4:F5"/>
    <mergeCell ref="D7:D8"/>
    <mergeCell ref="E7:E8"/>
    <mergeCell ref="F7:F8"/>
  </mergeCells>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19"/>
  <sheetViews>
    <sheetView showGridLines="0" zoomScale="80" zoomScaleNormal="80" zoomScaleSheetLayoutView="70" workbookViewId="0">
      <pane ySplit="8" topLeftCell="A12" activePane="bottomLeft" state="frozen"/>
      <selection pane="bottomLeft" activeCell="R12" sqref="R12"/>
    </sheetView>
  </sheetViews>
  <sheetFormatPr defaultRowHeight="15" x14ac:dyDescent="0.25"/>
  <cols>
    <col min="1" max="1" width="3.28515625" customWidth="1"/>
    <col min="2" max="2" width="10.42578125" customWidth="1"/>
    <col min="3" max="3" width="15.140625" customWidth="1"/>
    <col min="4" max="4" width="9.5703125" customWidth="1"/>
    <col min="5" max="5" width="15.28515625" customWidth="1"/>
    <col min="6" max="6" width="19.42578125" customWidth="1"/>
    <col min="7" max="7" width="9.28515625" customWidth="1"/>
    <col min="8" max="8" width="6.85546875" customWidth="1"/>
    <col min="9" max="9" width="9.28515625" customWidth="1"/>
    <col min="10" max="10" width="6.85546875" customWidth="1"/>
    <col min="11" max="11" width="14.28515625" customWidth="1"/>
    <col min="12" max="12" width="6.85546875" customWidth="1"/>
    <col min="13" max="13" width="13.85546875" customWidth="1"/>
    <col min="14" max="14" width="10.140625" customWidth="1"/>
    <col min="15" max="15" width="8.140625" customWidth="1"/>
    <col min="16" max="16" width="13.28515625" customWidth="1"/>
    <col min="17" max="17" width="13.7109375" customWidth="1"/>
    <col min="18" max="18" width="15.42578125" customWidth="1"/>
    <col min="19" max="19" width="13.7109375" customWidth="1"/>
    <col min="20" max="20" width="9.42578125" customWidth="1"/>
    <col min="21" max="21" width="26.5703125" customWidth="1"/>
    <col min="22" max="22" width="1.85546875" customWidth="1"/>
  </cols>
  <sheetData>
    <row r="1" spans="2:21" ht="15" customHeight="1" thickBot="1" x14ac:dyDescent="0.3"/>
    <row r="2" spans="2:21" ht="142.5" customHeight="1" thickBot="1" x14ac:dyDescent="0.3">
      <c r="B2" s="348" t="s">
        <v>270</v>
      </c>
      <c r="C2" s="349"/>
      <c r="D2" s="349"/>
      <c r="E2" s="349"/>
      <c r="F2" s="350"/>
    </row>
    <row r="3" spans="2:21" ht="8.25" customHeight="1" thickBot="1" x14ac:dyDescent="0.3"/>
    <row r="4" spans="2:21" ht="44.25" customHeight="1" thickBot="1" x14ac:dyDescent="0.3">
      <c r="B4" s="351" t="s">
        <v>190</v>
      </c>
      <c r="C4" s="352"/>
      <c r="D4" s="353"/>
      <c r="E4" s="354"/>
      <c r="F4" s="355"/>
    </row>
    <row r="5" spans="2:21" ht="15.75" thickBot="1" x14ac:dyDescent="0.3"/>
    <row r="6" spans="2:21" ht="30" customHeight="1" x14ac:dyDescent="0.25">
      <c r="B6" s="356" t="s">
        <v>207</v>
      </c>
      <c r="C6" s="357"/>
      <c r="D6" s="357"/>
      <c r="E6" s="357"/>
      <c r="F6" s="358"/>
      <c r="G6" s="304" t="s">
        <v>208</v>
      </c>
      <c r="H6" s="305"/>
      <c r="I6" s="305"/>
      <c r="J6" s="305"/>
      <c r="K6" s="305"/>
      <c r="L6" s="305"/>
      <c r="M6" s="306"/>
      <c r="N6" s="293" t="s">
        <v>209</v>
      </c>
      <c r="O6" s="294"/>
      <c r="P6" s="294"/>
      <c r="Q6" s="294"/>
      <c r="R6" s="294"/>
      <c r="S6" s="294"/>
      <c r="T6" s="296"/>
      <c r="U6" s="209" t="s">
        <v>271</v>
      </c>
    </row>
    <row r="7" spans="2:21" ht="30" customHeight="1" x14ac:dyDescent="0.25">
      <c r="B7" s="359" t="s">
        <v>191</v>
      </c>
      <c r="C7" s="346" t="s">
        <v>192</v>
      </c>
      <c r="D7" s="346" t="s">
        <v>193</v>
      </c>
      <c r="E7" s="346" t="s">
        <v>194</v>
      </c>
      <c r="F7" s="347" t="s">
        <v>195</v>
      </c>
      <c r="G7" s="307" t="s">
        <v>211</v>
      </c>
      <c r="H7" s="308"/>
      <c r="I7" s="308" t="s">
        <v>212</v>
      </c>
      <c r="J7" s="308"/>
      <c r="K7" s="308" t="s">
        <v>210</v>
      </c>
      <c r="L7" s="308"/>
      <c r="M7" s="313" t="s">
        <v>196</v>
      </c>
      <c r="N7" s="303" t="s">
        <v>251</v>
      </c>
      <c r="O7" s="297"/>
      <c r="P7" s="297"/>
      <c r="Q7" s="297"/>
      <c r="R7" s="150" t="s">
        <v>197</v>
      </c>
      <c r="S7" s="297" t="s">
        <v>198</v>
      </c>
      <c r="T7" s="299"/>
      <c r="U7" s="291" t="s">
        <v>269</v>
      </c>
    </row>
    <row r="8" spans="2:21" ht="30" customHeight="1" x14ac:dyDescent="0.25">
      <c r="B8" s="359"/>
      <c r="C8" s="346"/>
      <c r="D8" s="346"/>
      <c r="E8" s="346"/>
      <c r="F8" s="347"/>
      <c r="G8" s="145" t="s">
        <v>201</v>
      </c>
      <c r="H8" s="146" t="s">
        <v>202</v>
      </c>
      <c r="I8" s="146" t="s">
        <v>201</v>
      </c>
      <c r="J8" s="146" t="s">
        <v>202</v>
      </c>
      <c r="K8" s="146" t="s">
        <v>249</v>
      </c>
      <c r="L8" s="146" t="s">
        <v>202</v>
      </c>
      <c r="M8" s="314"/>
      <c r="N8" s="154" t="s">
        <v>203</v>
      </c>
      <c r="O8" s="147" t="s">
        <v>204</v>
      </c>
      <c r="P8" s="147" t="s">
        <v>205</v>
      </c>
      <c r="Q8" s="147" t="s">
        <v>206</v>
      </c>
      <c r="R8" s="147" t="s">
        <v>214</v>
      </c>
      <c r="S8" s="147" t="s">
        <v>199</v>
      </c>
      <c r="T8" s="148" t="s">
        <v>200</v>
      </c>
      <c r="U8" s="292"/>
    </row>
    <row r="9" spans="2:21" s="144" customFormat="1" ht="28.5" customHeight="1" x14ac:dyDescent="0.25">
      <c r="B9" s="76"/>
      <c r="C9" s="216"/>
      <c r="D9" s="216"/>
      <c r="E9" s="151"/>
      <c r="F9" s="136"/>
      <c r="G9" s="13"/>
      <c r="H9" s="2" t="str">
        <f>IF(G9="","",VLOOKUP(G9,'Matriz Probabilidade Impacto'!$C$5:$E$10,2,FALSE))</f>
        <v/>
      </c>
      <c r="I9" s="2"/>
      <c r="J9" s="2" t="str">
        <f>IF(I9="","",VLOOKUP(I9,'Matriz Probabilidade Impacto'!$C$16:$D$20,2,FALSE))</f>
        <v/>
      </c>
      <c r="K9" s="2" t="str">
        <f t="shared" ref="K9:K19" si="0">IF(L9="","",IF(L9&lt;10,"Risco Baixo",IF(L9&lt;40,"Risco Médio",IF(L9&lt;80,"Risco Alto",IF(L9&lt;101,"Risco Extremo")))))</f>
        <v/>
      </c>
      <c r="L9" s="2" t="str">
        <f t="shared" ref="L9:L19" si="1">IF(I9="","",H9*J9)</f>
        <v/>
      </c>
      <c r="M9" s="2" t="str">
        <f>IF(K9="","",IF(K9="Risco Baixo","O risco baixo está dentro do apetite a riscos da UFPA, portanto, deve ser apenas monitorado.",IF(K9="Risco Médio","O risco médio está dentro do apetite a riscos da UFPA, portanto, deve ser apenas monitorado.",IF(K9="Risco Alto","O risco alto deverá ser priorizado para tratamento, pois está fora do limite de apetite tolerado.",IF(K9="Risco Extremo","O risco extremo deverá ser priorizado para tratamento, pois está fora do limite de apetite tolerado.",)))))</f>
        <v/>
      </c>
      <c r="N9" s="13"/>
      <c r="O9" s="2"/>
      <c r="P9" s="2"/>
      <c r="Q9" s="2"/>
      <c r="R9" s="2"/>
      <c r="S9" s="216" t="str">
        <f>IF(K9="","",IF(K9="Risco Baixo","monitorar o risco.",IF(K9="Risco Médio","monitorar o risco.",IF(K9="Risco Alto","",IF(K9="Risco Extremo","",)))))</f>
        <v/>
      </c>
      <c r="T9" s="149" t="str">
        <f>IF(S9="monitorar o risco.","Contínuo","")</f>
        <v/>
      </c>
      <c r="U9" s="213"/>
    </row>
    <row r="10" spans="2:21" s="144" customFormat="1" ht="28.5" customHeight="1" x14ac:dyDescent="0.25">
      <c r="B10" s="76"/>
      <c r="C10" s="216"/>
      <c r="D10" s="216"/>
      <c r="E10" s="151"/>
      <c r="F10" s="136"/>
      <c r="G10" s="13"/>
      <c r="H10" s="2"/>
      <c r="I10" s="2"/>
      <c r="J10" s="2"/>
      <c r="K10" s="2"/>
      <c r="L10" s="2"/>
      <c r="M10" s="2"/>
      <c r="N10" s="13"/>
      <c r="O10" s="2"/>
      <c r="P10" s="2"/>
      <c r="Q10" s="2"/>
      <c r="R10" s="2"/>
      <c r="S10" s="216"/>
      <c r="T10" s="149"/>
      <c r="U10" s="213"/>
    </row>
    <row r="11" spans="2:21" s="144" customFormat="1" ht="28.5" customHeight="1" x14ac:dyDescent="0.25">
      <c r="B11" s="76"/>
      <c r="C11" s="216"/>
      <c r="D11" s="216"/>
      <c r="E11" s="151"/>
      <c r="F11" s="136"/>
      <c r="G11" s="13"/>
      <c r="H11" s="2"/>
      <c r="I11" s="2"/>
      <c r="J11" s="2"/>
      <c r="K11" s="2"/>
      <c r="L11" s="2"/>
      <c r="M11" s="2"/>
      <c r="N11" s="13"/>
      <c r="O11" s="2"/>
      <c r="P11" s="2"/>
      <c r="Q11" s="2"/>
      <c r="R11" s="2"/>
      <c r="S11" s="216"/>
      <c r="T11" s="149"/>
      <c r="U11" s="213"/>
    </row>
    <row r="12" spans="2:21" s="144" customFormat="1" ht="28.5" customHeight="1" x14ac:dyDescent="0.25">
      <c r="B12" s="76"/>
      <c r="C12" s="216"/>
      <c r="D12" s="216"/>
      <c r="E12" s="151"/>
      <c r="F12" s="136"/>
      <c r="G12" s="13"/>
      <c r="H12" s="2"/>
      <c r="I12" s="2"/>
      <c r="J12" s="2"/>
      <c r="K12" s="2"/>
      <c r="L12" s="2"/>
      <c r="M12" s="2"/>
      <c r="N12" s="13"/>
      <c r="O12" s="2"/>
      <c r="P12" s="2"/>
      <c r="Q12" s="2"/>
      <c r="R12" s="2"/>
      <c r="S12" s="216"/>
      <c r="T12" s="149"/>
      <c r="U12" s="213"/>
    </row>
    <row r="13" spans="2:21" s="144" customFormat="1" ht="28.5" customHeight="1" x14ac:dyDescent="0.25">
      <c r="B13" s="76"/>
      <c r="C13" s="216"/>
      <c r="D13" s="216"/>
      <c r="E13" s="151"/>
      <c r="F13" s="136"/>
      <c r="G13" s="13"/>
      <c r="H13" s="2" t="str">
        <f>IF(G13="","",VLOOKUP(G13,'Matriz Probabilidade Impacto'!$C$5:$E$10,2,FALSE))</f>
        <v/>
      </c>
      <c r="I13" s="2"/>
      <c r="J13" s="215" t="str">
        <f>IF(I13="","",VLOOKUP(I13,'Matriz Probabilidade Impacto'!$C$16:$D$20,2,FALSE))</f>
        <v/>
      </c>
      <c r="K13" s="2" t="str">
        <f t="shared" si="0"/>
        <v/>
      </c>
      <c r="L13" s="2" t="str">
        <f t="shared" si="1"/>
        <v/>
      </c>
      <c r="M13" s="2" t="str">
        <f>IF(K13="","",IF(K13="Risco Baixo","O risco baixo está dentro do apetite a riscos da UFPA, portanto, deve ser apenas monitorado.",IF(K13="Risco Médio","O risco médio está dentro do apetite a riscos da UFPA, portanto, deve ser apenas monitorado.",IF(K13="Risco Alto","O risco alto deverá ser priorizado para tratamento, pois está fora do limite de apetite tolerado.",IF(K13="Risco Extremo","O risco extremo deverá ser priorizado para tratamento, pois está fora do limite de apetite tolerado.",)))))</f>
        <v/>
      </c>
      <c r="N13" s="13"/>
      <c r="O13" s="2"/>
      <c r="P13" s="2"/>
      <c r="Q13" s="2"/>
      <c r="R13" s="2"/>
      <c r="S13" s="216" t="str">
        <f>IF(K13="","",IF(K13="Risco Baixo","monitorar o risco.",IF(K13="Risco Médio","monitorar o risco.",IF(K13="Risco Alto","",IF(K13="Risco Extremo","",)))))</f>
        <v/>
      </c>
      <c r="T13" s="149" t="str">
        <f>IF(S13="monitorar o risco.","Contínuo","")</f>
        <v/>
      </c>
      <c r="U13" s="213"/>
    </row>
    <row r="14" spans="2:21" s="144" customFormat="1" ht="30.75" customHeight="1" x14ac:dyDescent="0.25">
      <c r="B14" s="76"/>
      <c r="C14" s="216"/>
      <c r="D14" s="216"/>
      <c r="E14" s="151"/>
      <c r="F14" s="136"/>
      <c r="G14" s="13"/>
      <c r="H14" s="2" t="str">
        <f>IF(G14="","",VLOOKUP(G14,'Matriz Probabilidade Impacto'!$C$5:$E$10,2,FALSE))</f>
        <v/>
      </c>
      <c r="I14" s="2"/>
      <c r="J14" s="2" t="str">
        <f>IF(I14="","",VLOOKUP(I14,'Matriz Probabilidade Impacto'!$C$16:$D$20,2,FALSE))</f>
        <v/>
      </c>
      <c r="K14" s="2" t="str">
        <f t="shared" si="0"/>
        <v/>
      </c>
      <c r="L14" s="2" t="str">
        <f t="shared" si="1"/>
        <v/>
      </c>
      <c r="M14" s="2" t="str">
        <f t="shared" ref="M14:M19" si="2">IF(K14="","",IF(K14="Risco Baixo","O risco baixo está dentro do apetite a riscos da UFPA, portanto, deve ser apenas monitorado.",IF(K14="Risco Médio","O risco médio está dentro do apetite a riscos da UFPA, portanto, deve ser apenas monitorado.",IF(K14="Risco Alto","O risco alto deverá ser priorizado para tratamento, pois está fora do limite de apetite tolerado.",IF(K14="Risco Extremo","O risco extremo deverá ser priorizado para tratamento, pois está fora do limite de apetite tolerado.",)))))</f>
        <v/>
      </c>
      <c r="N14" s="13"/>
      <c r="O14" s="2"/>
      <c r="P14" s="2"/>
      <c r="Q14" s="2"/>
      <c r="R14" s="2"/>
      <c r="S14" s="216" t="str">
        <f t="shared" ref="S14:S19" si="3">IF(K14="","",IF(K14="Risco Baixo","monitorar o risco.",IF(K14="Risco Médio","monitorar o risco.",IF(K14="Risco Alto","",IF(K14="Risco Extremo","",)))))</f>
        <v/>
      </c>
      <c r="T14" s="149" t="str">
        <f t="shared" ref="T14:T19" si="4">IF(S14="monitorar o risco.","Contínuo","")</f>
        <v/>
      </c>
      <c r="U14" s="213"/>
    </row>
    <row r="15" spans="2:21" s="144" customFormat="1" ht="30.75" customHeight="1" x14ac:dyDescent="0.25">
      <c r="B15" s="76"/>
      <c r="C15" s="216"/>
      <c r="D15" s="216"/>
      <c r="E15" s="151"/>
      <c r="F15" s="136"/>
      <c r="G15" s="13"/>
      <c r="H15" s="2" t="str">
        <f>IF(G15="","",VLOOKUP(G15,'Matriz Probabilidade Impacto'!$C$5:$E$10,2,FALSE))</f>
        <v/>
      </c>
      <c r="I15" s="2"/>
      <c r="J15" s="2" t="str">
        <f>IF(I15="","",VLOOKUP(I15,'Matriz Probabilidade Impacto'!$C$16:$D$20,2,FALSE))</f>
        <v/>
      </c>
      <c r="K15" s="2" t="str">
        <f t="shared" si="0"/>
        <v/>
      </c>
      <c r="L15" s="2" t="str">
        <f t="shared" si="1"/>
        <v/>
      </c>
      <c r="M15" s="2" t="str">
        <f t="shared" si="2"/>
        <v/>
      </c>
      <c r="N15" s="13"/>
      <c r="O15" s="2"/>
      <c r="P15" s="2"/>
      <c r="Q15" s="2"/>
      <c r="R15" s="2"/>
      <c r="S15" s="216" t="str">
        <f t="shared" si="3"/>
        <v/>
      </c>
      <c r="T15" s="149" t="str">
        <f t="shared" si="4"/>
        <v/>
      </c>
      <c r="U15" s="213"/>
    </row>
    <row r="16" spans="2:21" s="144" customFormat="1" ht="30.75" customHeight="1" x14ac:dyDescent="0.25">
      <c r="B16" s="76"/>
      <c r="C16" s="216"/>
      <c r="D16" s="216"/>
      <c r="E16" s="151"/>
      <c r="F16" s="136"/>
      <c r="G16" s="13"/>
      <c r="H16" s="2" t="str">
        <f>IF(G16="","",VLOOKUP(G16,'Matriz Probabilidade Impacto'!$C$5:$E$10,2,FALSE))</f>
        <v/>
      </c>
      <c r="I16" s="2"/>
      <c r="J16" s="2" t="str">
        <f>IF(I16="","",VLOOKUP(I16,'Matriz Probabilidade Impacto'!$C$16:$D$20,2,FALSE))</f>
        <v/>
      </c>
      <c r="K16" s="2" t="str">
        <f t="shared" si="0"/>
        <v/>
      </c>
      <c r="L16" s="2" t="str">
        <f t="shared" si="1"/>
        <v/>
      </c>
      <c r="M16" s="2" t="str">
        <f t="shared" si="2"/>
        <v/>
      </c>
      <c r="N16" s="13"/>
      <c r="O16" s="2"/>
      <c r="P16" s="2"/>
      <c r="Q16" s="2"/>
      <c r="R16" s="2"/>
      <c r="S16" s="216" t="str">
        <f t="shared" si="3"/>
        <v/>
      </c>
      <c r="T16" s="149" t="str">
        <f t="shared" si="4"/>
        <v/>
      </c>
      <c r="U16" s="213"/>
    </row>
    <row r="17" spans="2:21" s="144" customFormat="1" ht="30.75" customHeight="1" x14ac:dyDescent="0.25">
      <c r="B17" s="76"/>
      <c r="C17" s="216"/>
      <c r="D17" s="216"/>
      <c r="E17" s="151"/>
      <c r="F17" s="136"/>
      <c r="G17" s="13"/>
      <c r="H17" s="2" t="str">
        <f>IF(G17="","",VLOOKUP(G17,'Matriz Probabilidade Impacto'!$C$5:$E$10,2,FALSE))</f>
        <v/>
      </c>
      <c r="I17" s="2"/>
      <c r="J17" s="2" t="str">
        <f>IF(I17="","",VLOOKUP(I17,'Matriz Probabilidade Impacto'!$C$16:$D$20,2,FALSE))</f>
        <v/>
      </c>
      <c r="K17" s="2" t="str">
        <f t="shared" si="0"/>
        <v/>
      </c>
      <c r="L17" s="2" t="str">
        <f t="shared" si="1"/>
        <v/>
      </c>
      <c r="M17" s="2" t="str">
        <f t="shared" si="2"/>
        <v/>
      </c>
      <c r="N17" s="13"/>
      <c r="O17" s="2"/>
      <c r="P17" s="2"/>
      <c r="Q17" s="2"/>
      <c r="R17" s="2"/>
      <c r="S17" s="216" t="str">
        <f t="shared" si="3"/>
        <v/>
      </c>
      <c r="T17" s="149" t="str">
        <f t="shared" si="4"/>
        <v/>
      </c>
      <c r="U17" s="213"/>
    </row>
    <row r="18" spans="2:21" s="144" customFormat="1" ht="30.75" customHeight="1" x14ac:dyDescent="0.25">
      <c r="B18" s="76"/>
      <c r="C18" s="216"/>
      <c r="D18" s="216"/>
      <c r="E18" s="151"/>
      <c r="F18" s="136"/>
      <c r="G18" s="13"/>
      <c r="H18" s="2" t="str">
        <f>IF(G18="","",VLOOKUP(G18,'Matriz Probabilidade Impacto'!$C$5:$E$10,2,FALSE))</f>
        <v/>
      </c>
      <c r="I18" s="2"/>
      <c r="J18" s="2" t="str">
        <f>IF(I18="","",VLOOKUP(I18,'Matriz Probabilidade Impacto'!$C$16:$D$20,2,FALSE))</f>
        <v/>
      </c>
      <c r="K18" s="2" t="str">
        <f t="shared" si="0"/>
        <v/>
      </c>
      <c r="L18" s="2" t="str">
        <f t="shared" si="1"/>
        <v/>
      </c>
      <c r="M18" s="2" t="str">
        <f t="shared" si="2"/>
        <v/>
      </c>
      <c r="N18" s="13"/>
      <c r="O18" s="2"/>
      <c r="P18" s="2"/>
      <c r="Q18" s="2"/>
      <c r="R18" s="2"/>
      <c r="S18" s="216" t="str">
        <f t="shared" si="3"/>
        <v/>
      </c>
      <c r="T18" s="149" t="str">
        <f t="shared" si="4"/>
        <v/>
      </c>
      <c r="U18" s="213"/>
    </row>
    <row r="19" spans="2:21" s="144" customFormat="1" ht="30.75" customHeight="1" thickBot="1" x14ac:dyDescent="0.3">
      <c r="B19" s="82"/>
      <c r="C19" s="217"/>
      <c r="D19" s="217"/>
      <c r="E19" s="210"/>
      <c r="F19" s="211"/>
      <c r="G19" s="15"/>
      <c r="H19" s="16" t="str">
        <f>IF(G19="","",VLOOKUP(G19,'Matriz Probabilidade Impacto'!$C$5:$E$10,2,FALSE))</f>
        <v/>
      </c>
      <c r="I19" s="16"/>
      <c r="J19" s="16" t="str">
        <f>IF(I19="","",VLOOKUP(I19,'Matriz Probabilidade Impacto'!$C$16:$D$20,2,FALSE))</f>
        <v/>
      </c>
      <c r="K19" s="16" t="str">
        <f t="shared" si="0"/>
        <v/>
      </c>
      <c r="L19" s="16" t="str">
        <f t="shared" si="1"/>
        <v/>
      </c>
      <c r="M19" s="16" t="str">
        <f t="shared" si="2"/>
        <v/>
      </c>
      <c r="N19" s="15"/>
      <c r="O19" s="16"/>
      <c r="P19" s="16"/>
      <c r="Q19" s="16"/>
      <c r="R19" s="16"/>
      <c r="S19" s="217" t="str">
        <f t="shared" si="3"/>
        <v/>
      </c>
      <c r="T19" s="212" t="str">
        <f t="shared" si="4"/>
        <v/>
      </c>
      <c r="U19" s="214"/>
    </row>
  </sheetData>
  <mergeCells count="18">
    <mergeCell ref="U7:U8"/>
    <mergeCell ref="B4:C4"/>
    <mergeCell ref="D4:F4"/>
    <mergeCell ref="G7:H7"/>
    <mergeCell ref="I7:J7"/>
    <mergeCell ref="K7:L7"/>
    <mergeCell ref="M7:M8"/>
    <mergeCell ref="N7:Q7"/>
    <mergeCell ref="S7:T7"/>
    <mergeCell ref="B6:F6"/>
    <mergeCell ref="G6:M6"/>
    <mergeCell ref="N6:T6"/>
    <mergeCell ref="B7:B8"/>
    <mergeCell ref="C7:C8"/>
    <mergeCell ref="D7:D8"/>
    <mergeCell ref="E7:E8"/>
    <mergeCell ref="F7:F8"/>
    <mergeCell ref="B2:F2"/>
  </mergeCells>
  <conditionalFormatting sqref="G9:J19">
    <cfRule type="cellIs" dxfId="45" priority="59" operator="equal">
      <formula>1</formula>
    </cfRule>
    <cfRule type="cellIs" dxfId="44" priority="60" operator="equal">
      <formula>2</formula>
    </cfRule>
    <cfRule type="cellIs" dxfId="43" priority="61" operator="equal">
      <formula>5</formula>
    </cfRule>
    <cfRule type="cellIs" dxfId="42" priority="62" operator="equal">
      <formula>8</formula>
    </cfRule>
    <cfRule type="cellIs" dxfId="41" priority="63" operator="equal">
      <formula>10</formula>
    </cfRule>
  </conditionalFormatting>
  <conditionalFormatting sqref="N9:R19">
    <cfRule type="cellIs" dxfId="40" priority="55" operator="equal">
      <formula>"RB"</formula>
    </cfRule>
    <cfRule type="cellIs" dxfId="39" priority="56" operator="equal">
      <formula>"RM"</formula>
    </cfRule>
    <cfRule type="cellIs" dxfId="38" priority="57" operator="equal">
      <formula>"RA"</formula>
    </cfRule>
    <cfRule type="cellIs" dxfId="37" priority="58" operator="equal">
      <formula>"RE"</formula>
    </cfRule>
  </conditionalFormatting>
  <conditionalFormatting sqref="G9:G19">
    <cfRule type="cellIs" dxfId="36" priority="51" operator="equal">
      <formula>10</formula>
    </cfRule>
    <cfRule type="cellIs" dxfId="35" priority="52" operator="equal">
      <formula>1</formula>
    </cfRule>
    <cfRule type="cellIs" dxfId="34" priority="53" operator="equal">
      <formula>2</formula>
    </cfRule>
    <cfRule type="cellIs" dxfId="33" priority="54" operator="equal">
      <formula>5</formula>
    </cfRule>
  </conditionalFormatting>
  <conditionalFormatting sqref="L9:L19">
    <cfRule type="cellIs" dxfId="32" priority="47" operator="lessThan">
      <formula>10</formula>
    </cfRule>
    <cfRule type="cellIs" dxfId="31" priority="48" operator="lessThan">
      <formula>40</formula>
    </cfRule>
    <cfRule type="cellIs" dxfId="30" priority="49" operator="lessThan">
      <formula>80</formula>
    </cfRule>
    <cfRule type="cellIs" dxfId="29" priority="50" operator="lessThan">
      <formula>101</formula>
    </cfRule>
  </conditionalFormatting>
  <conditionalFormatting sqref="K9:K19">
    <cfRule type="cellIs" dxfId="28" priority="43" operator="equal">
      <formula>"Risco Baixo"</formula>
    </cfRule>
    <cfRule type="cellIs" dxfId="27" priority="44" operator="equal">
      <formula>"Risco Médio"</formula>
    </cfRule>
    <cfRule type="cellIs" dxfId="26" priority="45" operator="equal">
      <formula>"Risco Alto"</formula>
    </cfRule>
    <cfRule type="cellIs" dxfId="25" priority="46" operator="equal">
      <formula>"Risco Extremo"</formula>
    </cfRule>
  </conditionalFormatting>
  <conditionalFormatting sqref="M9:M19">
    <cfRule type="cellIs" dxfId="24" priority="39" operator="equal">
      <formula>"Risco Baixo é tolerado. A ação de tratamento é Gerenciar o Risco."</formula>
    </cfRule>
    <cfRule type="cellIs" dxfId="23" priority="40" operator="equal">
      <formula>"Risco Médio é tolerado. A ação de tratamento é Gerenciar o Risco."</formula>
    </cfRule>
    <cfRule type="cellIs" dxfId="22" priority="41" operator="equal">
      <formula>"Risco Alto não é tolerado. Deverá ser criada ação de tratamento."</formula>
    </cfRule>
    <cfRule type="cellIs" dxfId="21" priority="42" operator="equal">
      <formula>"Risco Extremo não é tolerado. Deverá ser criada ação de tratamento."</formula>
    </cfRule>
  </conditionalFormatting>
  <conditionalFormatting sqref="L9:L19">
    <cfRule type="cellIs" dxfId="20" priority="34" operator="equal">
      <formula>""</formula>
    </cfRule>
    <cfRule type="cellIs" dxfId="19" priority="35" operator="lessThan">
      <formula>10</formula>
    </cfRule>
    <cfRule type="cellIs" dxfId="18" priority="36" operator="lessThan">
      <formula>40</formula>
    </cfRule>
    <cfRule type="cellIs" dxfId="17" priority="37" operator="lessThan">
      <formula>80</formula>
    </cfRule>
    <cfRule type="cellIs" dxfId="16" priority="38" operator="lessThan">
      <formula>101</formula>
    </cfRule>
  </conditionalFormatting>
  <conditionalFormatting sqref="K9:K19">
    <cfRule type="cellIs" dxfId="15" priority="29" operator="equal">
      <formula>""</formula>
    </cfRule>
    <cfRule type="cellIs" dxfId="14" priority="30" operator="equal">
      <formula>"Risco Baixo"</formula>
    </cfRule>
    <cfRule type="cellIs" dxfId="13" priority="31" operator="equal">
      <formula>"Risco Médio"</formula>
    </cfRule>
    <cfRule type="cellIs" dxfId="12" priority="32" operator="equal">
      <formula>"Risco Alto"</formula>
    </cfRule>
    <cfRule type="cellIs" dxfId="11" priority="33" operator="equal">
      <formula>"Risco Extremo"</formula>
    </cfRule>
  </conditionalFormatting>
  <conditionalFormatting sqref="M9:M19">
    <cfRule type="cellIs" dxfId="10" priority="24" operator="equal">
      <formula>""</formula>
    </cfRule>
    <cfRule type="cellIs" dxfId="9" priority="25" operator="equal">
      <formula>"Risco Baixo é tolerado. A ação de tratamento é Gerenciar o Risco."</formula>
    </cfRule>
    <cfRule type="cellIs" dxfId="8" priority="26" operator="equal">
      <formula>"Risco Médio é tolerado. A ação de tratamento é Gerenciar o Risco."</formula>
    </cfRule>
    <cfRule type="cellIs" dxfId="7" priority="27" operator="equal">
      <formula>"Risco Alto não é tolerado. Deverá ser criada ação de tratamento."</formula>
    </cfRule>
    <cfRule type="cellIs" dxfId="6" priority="28" operator="equal">
      <formula>"Risco Extremo não é tolerado. Deverá ser criada ação de tratamento."</formula>
    </cfRule>
  </conditionalFormatting>
  <conditionalFormatting sqref="H9:H19 J9:J19">
    <cfRule type="cellIs" dxfId="5" priority="23" operator="equal">
      <formula>""</formula>
    </cfRule>
  </conditionalFormatting>
  <conditionalFormatting sqref="M9:M19">
    <cfRule type="cellIs" dxfId="4" priority="1" operator="equal">
      <formula>""</formula>
    </cfRule>
    <cfRule type="cellIs" dxfId="3" priority="2" operator="equal">
      <formula>"O risco baixo está dentro do apetite a riscos da UFPA, portanto, deve ser apenas monitorado."</formula>
    </cfRule>
    <cfRule type="cellIs" dxfId="2" priority="3" operator="equal">
      <formula>"O risco médio está dentro do apetite a riscos da UFPA, portanto, deve ser apenas monitorado."</formula>
    </cfRule>
    <cfRule type="cellIs" dxfId="1" priority="4" operator="equal">
      <formula>"O risco alto deverá ser priorizado para tratamento, pois está fora do limite de apetite tolerado."</formula>
    </cfRule>
    <cfRule type="cellIs" dxfId="0" priority="5" operator="equal">
      <formula>"O risco extremo deverá ser priorizado para tratamento, pois está fora do limite de apetite tolerado."</formula>
    </cfRule>
  </conditionalFormatting>
  <dataValidations count="3">
    <dataValidation type="list" allowBlank="1" showInputMessage="1" showErrorMessage="1" sqref="I9:I19">
      <formula1>"Muito Baixo,Baixo,Médio,Alto,Muito Alto"</formula1>
    </dataValidation>
    <dataValidation type="list" allowBlank="1" showInputMessage="1" showErrorMessage="1" sqref="G9:G19">
      <formula1>"Muito Baixa,Baixa,Média,Alta,Muito Alta"</formula1>
    </dataValidation>
    <dataValidation type="list" allowBlank="1" showInputMessage="1" showErrorMessage="1" sqref="N9:R19">
      <formula1>"Sim,Não"</formula1>
    </dataValidation>
  </dataValidations>
  <pageMargins left="0.511811024" right="0.511811024" top="0.78740157499999996" bottom="0.78740157499999996" header="0.31496062000000002" footer="0.31496062000000002"/>
  <pageSetup paperSize="9" scale="30" orientation="landscape"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F21" sqref="F21"/>
    </sheetView>
  </sheetViews>
  <sheetFormatPr defaultRowHeight="15" x14ac:dyDescent="0.25"/>
  <sheetData/>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showGridLines="0" zoomScale="160" zoomScaleNormal="160" workbookViewId="0">
      <selection activeCell="F10" sqref="F10"/>
    </sheetView>
  </sheetViews>
  <sheetFormatPr defaultRowHeight="15" x14ac:dyDescent="0.25"/>
  <cols>
    <col min="2" max="2" width="26.42578125" customWidth="1"/>
    <col min="3" max="3" width="34.7109375" customWidth="1"/>
  </cols>
  <sheetData>
    <row r="1" spans="2:3" ht="15.75" thickBot="1" x14ac:dyDescent="0.3"/>
    <row r="2" spans="2:3" ht="20.25" thickBot="1" x14ac:dyDescent="0.35">
      <c r="B2" s="225" t="s">
        <v>121</v>
      </c>
      <c r="C2" s="227"/>
    </row>
    <row r="3" spans="2:3" x14ac:dyDescent="0.25">
      <c r="B3" s="46" t="s">
        <v>26</v>
      </c>
      <c r="C3" s="47" t="s">
        <v>25</v>
      </c>
    </row>
    <row r="4" spans="2:3" ht="33.75" customHeight="1" x14ac:dyDescent="0.25">
      <c r="B4" s="42" t="s">
        <v>27</v>
      </c>
      <c r="C4" s="48" t="s">
        <v>31</v>
      </c>
    </row>
    <row r="5" spans="2:3" ht="33.75" customHeight="1" x14ac:dyDescent="0.25">
      <c r="B5" s="43" t="s">
        <v>28</v>
      </c>
      <c r="C5" s="48" t="s">
        <v>32</v>
      </c>
    </row>
    <row r="6" spans="2:3" ht="33.75" customHeight="1" x14ac:dyDescent="0.25">
      <c r="B6" s="44" t="s">
        <v>29</v>
      </c>
      <c r="C6" s="48" t="s">
        <v>33</v>
      </c>
    </row>
    <row r="7" spans="2:3" ht="33.75" customHeight="1" thickBot="1" x14ac:dyDescent="0.3">
      <c r="B7" s="45" t="s">
        <v>30</v>
      </c>
      <c r="C7" s="49" t="s">
        <v>34</v>
      </c>
    </row>
  </sheetData>
  <mergeCells count="1">
    <mergeCell ref="B2:C2"/>
  </mergeCells>
  <pageMargins left="0.511811024" right="0.511811024" top="0.78740157499999996" bottom="0.78740157499999996" header="0.31496062000000002" footer="0.31496062000000002"/>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
  <sheetViews>
    <sheetView showGridLines="0" zoomScale="120" zoomScaleNormal="120" workbookViewId="0">
      <selection activeCell="F10" sqref="F10"/>
    </sheetView>
  </sheetViews>
  <sheetFormatPr defaultRowHeight="15" x14ac:dyDescent="0.25"/>
  <cols>
    <col min="2" max="2" width="16.140625" customWidth="1"/>
    <col min="3" max="3" width="62.140625" customWidth="1"/>
    <col min="4" max="4" width="13" customWidth="1"/>
  </cols>
  <sheetData>
    <row r="1" spans="2:4" ht="15.75" thickBot="1" x14ac:dyDescent="0.3"/>
    <row r="2" spans="2:4" ht="20.25" thickBot="1" x14ac:dyDescent="0.35">
      <c r="B2" s="225" t="s">
        <v>122</v>
      </c>
      <c r="C2" s="226"/>
      <c r="D2" s="227"/>
    </row>
    <row r="3" spans="2:4" ht="30" x14ac:dyDescent="0.25">
      <c r="B3" s="46" t="s">
        <v>66</v>
      </c>
      <c r="C3" s="12" t="s">
        <v>67</v>
      </c>
      <c r="D3" s="64" t="s">
        <v>69</v>
      </c>
    </row>
    <row r="4" spans="2:4" ht="45.75" customHeight="1" x14ac:dyDescent="0.25">
      <c r="B4" s="65" t="s">
        <v>61</v>
      </c>
      <c r="C4" s="2" t="s">
        <v>75</v>
      </c>
      <c r="D4" s="66" t="s">
        <v>74</v>
      </c>
    </row>
    <row r="5" spans="2:4" ht="45.75" customHeight="1" x14ac:dyDescent="0.25">
      <c r="B5" s="44" t="s">
        <v>62</v>
      </c>
      <c r="C5" s="2" t="s">
        <v>76</v>
      </c>
      <c r="D5" s="67" t="s">
        <v>70</v>
      </c>
    </row>
    <row r="6" spans="2:4" ht="45.75" customHeight="1" x14ac:dyDescent="0.25">
      <c r="B6" s="43" t="s">
        <v>63</v>
      </c>
      <c r="C6" s="2" t="s">
        <v>77</v>
      </c>
      <c r="D6" s="67" t="s">
        <v>71</v>
      </c>
    </row>
    <row r="7" spans="2:4" ht="45.75" customHeight="1" x14ac:dyDescent="0.25">
      <c r="B7" s="42" t="s">
        <v>64</v>
      </c>
      <c r="C7" s="2" t="s">
        <v>68</v>
      </c>
      <c r="D7" s="67" t="s">
        <v>72</v>
      </c>
    </row>
    <row r="8" spans="2:4" ht="45.75" customHeight="1" thickBot="1" x14ac:dyDescent="0.3">
      <c r="B8" s="68" t="s">
        <v>65</v>
      </c>
      <c r="C8" s="16" t="s">
        <v>78</v>
      </c>
      <c r="D8" s="69" t="s">
        <v>73</v>
      </c>
    </row>
  </sheetData>
  <mergeCells count="1">
    <mergeCell ref="B2:D2"/>
  </mergeCells>
  <pageMargins left="0.511811024" right="0.511811024" top="0.78740157499999996" bottom="0.78740157499999996" header="0.31496062000000002" footer="0.31496062000000002"/>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1"/>
  <sheetViews>
    <sheetView showGridLines="0" zoomScale="120" zoomScaleNormal="120" workbookViewId="0">
      <selection activeCell="F10" sqref="F10"/>
    </sheetView>
  </sheetViews>
  <sheetFormatPr defaultRowHeight="15" x14ac:dyDescent="0.25"/>
  <cols>
    <col min="2" max="2" width="3.140625" customWidth="1"/>
    <col min="3" max="3" width="8.28515625" customWidth="1"/>
    <col min="4" max="4" width="0.7109375" customWidth="1"/>
    <col min="5" max="9" width="8.28515625" customWidth="1"/>
  </cols>
  <sheetData>
    <row r="2" spans="2:9" ht="15.75" thickBot="1" x14ac:dyDescent="0.3"/>
    <row r="3" spans="2:9" ht="20.25" thickBot="1" x14ac:dyDescent="0.35">
      <c r="B3" s="225" t="s">
        <v>123</v>
      </c>
      <c r="C3" s="226"/>
      <c r="D3" s="226"/>
      <c r="E3" s="226"/>
      <c r="F3" s="226"/>
      <c r="G3" s="226"/>
      <c r="H3" s="226"/>
      <c r="I3" s="227"/>
    </row>
    <row r="4" spans="2:9" ht="33.75" customHeight="1" x14ac:dyDescent="0.25">
      <c r="B4" s="228" t="s">
        <v>35</v>
      </c>
      <c r="C4" s="50" t="s">
        <v>37</v>
      </c>
      <c r="D4" s="54"/>
      <c r="E4" s="51" t="s">
        <v>42</v>
      </c>
      <c r="F4" s="51" t="s">
        <v>56</v>
      </c>
      <c r="G4" s="52" t="s">
        <v>53</v>
      </c>
      <c r="H4" s="53" t="s">
        <v>59</v>
      </c>
      <c r="I4" s="55" t="s">
        <v>60</v>
      </c>
    </row>
    <row r="5" spans="2:9" ht="33.75" customHeight="1" x14ac:dyDescent="0.25">
      <c r="B5" s="228"/>
      <c r="C5" s="5" t="s">
        <v>38</v>
      </c>
      <c r="D5" s="54"/>
      <c r="E5" s="10" t="s">
        <v>43</v>
      </c>
      <c r="F5" s="9" t="s">
        <v>57</v>
      </c>
      <c r="G5" s="11" t="s">
        <v>54</v>
      </c>
      <c r="H5" s="11" t="s">
        <v>55</v>
      </c>
      <c r="I5" s="56" t="s">
        <v>59</v>
      </c>
    </row>
    <row r="6" spans="2:9" ht="33.75" customHeight="1" x14ac:dyDescent="0.25">
      <c r="B6" s="228"/>
      <c r="C6" s="6" t="s">
        <v>39</v>
      </c>
      <c r="D6" s="54"/>
      <c r="E6" s="10" t="s">
        <v>44</v>
      </c>
      <c r="F6" s="9" t="s">
        <v>42</v>
      </c>
      <c r="G6" s="9" t="s">
        <v>58</v>
      </c>
      <c r="H6" s="11" t="s">
        <v>54</v>
      </c>
      <c r="I6" s="57" t="s">
        <v>53</v>
      </c>
    </row>
    <row r="7" spans="2:9" ht="33.75" customHeight="1" x14ac:dyDescent="0.25">
      <c r="B7" s="228"/>
      <c r="C7" s="7" t="s">
        <v>40</v>
      </c>
      <c r="D7" s="54"/>
      <c r="E7" s="10" t="s">
        <v>45</v>
      </c>
      <c r="F7" s="10" t="s">
        <v>47</v>
      </c>
      <c r="G7" s="9" t="s">
        <v>42</v>
      </c>
      <c r="H7" s="9" t="s">
        <v>57</v>
      </c>
      <c r="I7" s="58" t="s">
        <v>56</v>
      </c>
    </row>
    <row r="8" spans="2:9" ht="33.75" customHeight="1" x14ac:dyDescent="0.25">
      <c r="B8" s="229"/>
      <c r="C8" s="8" t="s">
        <v>41</v>
      </c>
      <c r="D8" s="54"/>
      <c r="E8" s="10" t="s">
        <v>46</v>
      </c>
      <c r="F8" s="10" t="s">
        <v>45</v>
      </c>
      <c r="G8" s="10" t="s">
        <v>44</v>
      </c>
      <c r="H8" s="10" t="s">
        <v>43</v>
      </c>
      <c r="I8" s="58" t="s">
        <v>42</v>
      </c>
    </row>
    <row r="9" spans="2:9" ht="3.75" customHeight="1" x14ac:dyDescent="0.25">
      <c r="B9" s="59"/>
      <c r="C9" s="54"/>
      <c r="D9" s="54"/>
      <c r="E9" s="54"/>
      <c r="F9" s="54"/>
      <c r="G9" s="54"/>
      <c r="H9" s="54"/>
      <c r="I9" s="60"/>
    </row>
    <row r="10" spans="2:9" ht="33.75" customHeight="1" x14ac:dyDescent="0.25">
      <c r="B10" s="59"/>
      <c r="C10" s="54"/>
      <c r="D10" s="54"/>
      <c r="E10" s="8" t="s">
        <v>48</v>
      </c>
      <c r="F10" s="7" t="s">
        <v>49</v>
      </c>
      <c r="G10" s="6" t="s">
        <v>50</v>
      </c>
      <c r="H10" s="5" t="s">
        <v>51</v>
      </c>
      <c r="I10" s="61" t="s">
        <v>52</v>
      </c>
    </row>
    <row r="11" spans="2:9" ht="16.5" customHeight="1" thickBot="1" x14ac:dyDescent="0.3">
      <c r="B11" s="62"/>
      <c r="C11" s="63"/>
      <c r="D11" s="63"/>
      <c r="E11" s="230" t="s">
        <v>36</v>
      </c>
      <c r="F11" s="230"/>
      <c r="G11" s="230"/>
      <c r="H11" s="230"/>
      <c r="I11" s="231"/>
    </row>
  </sheetData>
  <mergeCells count="3">
    <mergeCell ref="B4:B8"/>
    <mergeCell ref="E11:I11"/>
    <mergeCell ref="B3:I3"/>
  </mergeCells>
  <pageMargins left="0.511811024" right="0.511811024" top="0.78740157499999996" bottom="0.78740157499999996" header="0.31496062000000002" footer="0.31496062000000002"/>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
  <sheetViews>
    <sheetView showGridLines="0" zoomScale="160" zoomScaleNormal="160" workbookViewId="0">
      <selection activeCell="F10" sqref="F10"/>
    </sheetView>
  </sheetViews>
  <sheetFormatPr defaultRowHeight="15" x14ac:dyDescent="0.25"/>
  <cols>
    <col min="2" max="2" width="26.42578125" customWidth="1"/>
    <col min="3" max="4" width="34.7109375" customWidth="1"/>
  </cols>
  <sheetData>
    <row r="1" spans="2:4" ht="15.75" thickBot="1" x14ac:dyDescent="0.3"/>
    <row r="2" spans="2:4" ht="20.25" thickBot="1" x14ac:dyDescent="0.35">
      <c r="B2" s="225" t="s">
        <v>124</v>
      </c>
      <c r="C2" s="226"/>
      <c r="D2" s="227"/>
    </row>
    <row r="3" spans="2:4" x14ac:dyDescent="0.25">
      <c r="B3" s="46" t="s">
        <v>26</v>
      </c>
      <c r="C3" s="3" t="s">
        <v>83</v>
      </c>
      <c r="D3" s="47" t="s">
        <v>84</v>
      </c>
    </row>
    <row r="4" spans="2:4" ht="33.75" customHeight="1" x14ac:dyDescent="0.25">
      <c r="B4" s="42" t="s">
        <v>27</v>
      </c>
      <c r="C4" s="4" t="s">
        <v>79</v>
      </c>
      <c r="D4" s="48" t="s">
        <v>82</v>
      </c>
    </row>
    <row r="5" spans="2:4" ht="33.75" customHeight="1" x14ac:dyDescent="0.25">
      <c r="B5" s="43" t="s">
        <v>28</v>
      </c>
      <c r="C5" s="4" t="s">
        <v>87</v>
      </c>
      <c r="D5" s="48" t="s">
        <v>82</v>
      </c>
    </row>
    <row r="6" spans="2:4" ht="33.75" customHeight="1" x14ac:dyDescent="0.25">
      <c r="B6" s="44" t="s">
        <v>29</v>
      </c>
      <c r="C6" s="4" t="s">
        <v>85</v>
      </c>
      <c r="D6" s="48" t="s">
        <v>81</v>
      </c>
    </row>
    <row r="7" spans="2:4" ht="33.75" customHeight="1" thickBot="1" x14ac:dyDescent="0.3">
      <c r="B7" s="45" t="s">
        <v>30</v>
      </c>
      <c r="C7" s="70" t="s">
        <v>86</v>
      </c>
      <c r="D7" s="49" t="s">
        <v>80</v>
      </c>
    </row>
  </sheetData>
  <mergeCells count="1">
    <mergeCell ref="B2:D2"/>
  </mergeCells>
  <pageMargins left="0.511811024" right="0.511811024" top="0.78740157499999996" bottom="0.78740157499999996" header="0.31496062000000002" footer="0.31496062000000002"/>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
  <sheetViews>
    <sheetView showGridLines="0" zoomScale="50" zoomScaleNormal="50" workbookViewId="0">
      <selection activeCell="F10" sqref="F10"/>
    </sheetView>
  </sheetViews>
  <sheetFormatPr defaultRowHeight="15" x14ac:dyDescent="0.25"/>
  <cols>
    <col min="1" max="1" width="3.28515625" customWidth="1"/>
    <col min="2" max="2" width="31.28515625" customWidth="1"/>
    <col min="3" max="3" width="17.140625" customWidth="1"/>
    <col min="4" max="4" width="23.140625" customWidth="1"/>
    <col min="5" max="5" width="19.28515625" customWidth="1"/>
    <col min="6" max="6" width="15.5703125" customWidth="1"/>
    <col min="7" max="7" width="9.85546875" customWidth="1"/>
    <col min="8" max="8" width="11.85546875" customWidth="1"/>
    <col min="9" max="9" width="25.42578125" customWidth="1"/>
    <col min="10" max="10" width="13.85546875" customWidth="1"/>
    <col min="11" max="13" width="13" customWidth="1"/>
    <col min="14" max="14" width="17.7109375" customWidth="1"/>
    <col min="15" max="15" width="21.42578125" customWidth="1"/>
    <col min="16" max="22" width="20.42578125" customWidth="1"/>
  </cols>
  <sheetData>
    <row r="1" spans="2:22" ht="15.75" thickBot="1" x14ac:dyDescent="0.3"/>
    <row r="2" spans="2:22" ht="30" customHeight="1" x14ac:dyDescent="0.25">
      <c r="B2" s="35" t="s">
        <v>115</v>
      </c>
      <c r="C2" s="258"/>
      <c r="D2" s="259"/>
      <c r="E2" s="259"/>
      <c r="F2" s="259"/>
      <c r="G2" s="259"/>
      <c r="H2" s="259"/>
      <c r="I2" s="259"/>
      <c r="J2" s="259"/>
      <c r="K2" s="260"/>
      <c r="M2" s="235" t="s">
        <v>114</v>
      </c>
      <c r="N2" s="236"/>
      <c r="O2" s="236"/>
      <c r="P2" s="236"/>
      <c r="Q2" s="236"/>
      <c r="R2" s="236"/>
      <c r="S2" s="236"/>
      <c r="T2" s="236"/>
      <c r="U2" s="236"/>
      <c r="V2" s="237"/>
    </row>
    <row r="3" spans="2:22" ht="30" customHeight="1" x14ac:dyDescent="0.25">
      <c r="B3" s="36" t="s">
        <v>116</v>
      </c>
      <c r="C3" s="261"/>
      <c r="D3" s="262"/>
      <c r="E3" s="262"/>
      <c r="F3" s="262"/>
      <c r="G3" s="262"/>
      <c r="H3" s="262"/>
      <c r="I3" s="262"/>
      <c r="J3" s="262"/>
      <c r="K3" s="263"/>
      <c r="M3" s="238"/>
      <c r="N3" s="239"/>
      <c r="O3" s="239"/>
      <c r="P3" s="239"/>
      <c r="Q3" s="239"/>
      <c r="R3" s="239"/>
      <c r="S3" s="239"/>
      <c r="T3" s="239"/>
      <c r="U3" s="239"/>
      <c r="V3" s="240"/>
    </row>
    <row r="4" spans="2:22" ht="30" customHeight="1" x14ac:dyDescent="0.25">
      <c r="B4" s="36" t="s">
        <v>117</v>
      </c>
      <c r="C4" s="261"/>
      <c r="D4" s="262"/>
      <c r="E4" s="262"/>
      <c r="F4" s="262"/>
      <c r="G4" s="262"/>
      <c r="H4" s="262"/>
      <c r="I4" s="262"/>
      <c r="J4" s="262"/>
      <c r="K4" s="263"/>
      <c r="M4" s="238"/>
      <c r="N4" s="239"/>
      <c r="O4" s="239"/>
      <c r="P4" s="239"/>
      <c r="Q4" s="239"/>
      <c r="R4" s="239"/>
      <c r="S4" s="239"/>
      <c r="T4" s="239"/>
      <c r="U4" s="239"/>
      <c r="V4" s="240"/>
    </row>
    <row r="5" spans="2:22" ht="30" customHeight="1" thickBot="1" x14ac:dyDescent="0.3">
      <c r="B5" s="37" t="s">
        <v>118</v>
      </c>
      <c r="C5" s="232"/>
      <c r="D5" s="233"/>
      <c r="E5" s="233"/>
      <c r="F5" s="233"/>
      <c r="G5" s="233"/>
      <c r="H5" s="233"/>
      <c r="I5" s="233"/>
      <c r="J5" s="233"/>
      <c r="K5" s="234"/>
      <c r="M5" s="241"/>
      <c r="N5" s="242"/>
      <c r="O5" s="242"/>
      <c r="P5" s="242"/>
      <c r="Q5" s="242"/>
      <c r="R5" s="242"/>
      <c r="S5" s="242"/>
      <c r="T5" s="242"/>
      <c r="U5" s="242"/>
      <c r="V5" s="243"/>
    </row>
    <row r="7" spans="2:22" ht="15.75" thickBot="1" x14ac:dyDescent="0.3"/>
    <row r="8" spans="2:22" ht="30" customHeight="1" x14ac:dyDescent="0.25">
      <c r="B8" s="250" t="s">
        <v>109</v>
      </c>
      <c r="C8" s="251"/>
      <c r="D8" s="251"/>
      <c r="E8" s="252"/>
      <c r="F8" s="253" t="s">
        <v>108</v>
      </c>
      <c r="G8" s="254"/>
      <c r="H8" s="255" t="s">
        <v>107</v>
      </c>
      <c r="I8" s="256"/>
      <c r="J8" s="256"/>
      <c r="K8" s="257"/>
      <c r="L8" s="244" t="s">
        <v>106</v>
      </c>
      <c r="M8" s="245"/>
      <c r="N8" s="245"/>
      <c r="O8" s="246"/>
      <c r="P8" s="247" t="s">
        <v>110</v>
      </c>
      <c r="Q8" s="248"/>
      <c r="R8" s="248"/>
      <c r="S8" s="248"/>
      <c r="T8" s="248"/>
      <c r="U8" s="248"/>
      <c r="V8" s="249"/>
    </row>
    <row r="9" spans="2:22" ht="45" x14ac:dyDescent="0.25">
      <c r="B9" s="19" t="s">
        <v>88</v>
      </c>
      <c r="C9" s="20" t="s">
        <v>89</v>
      </c>
      <c r="D9" s="20" t="s">
        <v>90</v>
      </c>
      <c r="E9" s="21" t="s">
        <v>91</v>
      </c>
      <c r="F9" s="22" t="s">
        <v>92</v>
      </c>
      <c r="G9" s="23" t="s">
        <v>93</v>
      </c>
      <c r="H9" s="27" t="s">
        <v>94</v>
      </c>
      <c r="I9" s="26" t="s">
        <v>111</v>
      </c>
      <c r="J9" s="26" t="s">
        <v>112</v>
      </c>
      <c r="K9" s="28" t="s">
        <v>95</v>
      </c>
      <c r="L9" s="30" t="s">
        <v>96</v>
      </c>
      <c r="M9" s="29" t="s">
        <v>97</v>
      </c>
      <c r="N9" s="29" t="s">
        <v>113</v>
      </c>
      <c r="O9" s="31" t="s">
        <v>98</v>
      </c>
      <c r="P9" s="33" t="s">
        <v>99</v>
      </c>
      <c r="Q9" s="32" t="s">
        <v>100</v>
      </c>
      <c r="R9" s="32" t="s">
        <v>101</v>
      </c>
      <c r="S9" s="32" t="s">
        <v>102</v>
      </c>
      <c r="T9" s="32" t="s">
        <v>103</v>
      </c>
      <c r="U9" s="32" t="s">
        <v>104</v>
      </c>
      <c r="V9" s="34" t="s">
        <v>105</v>
      </c>
    </row>
    <row r="10" spans="2:22" ht="67.5" customHeight="1" x14ac:dyDescent="0.25">
      <c r="B10" s="13"/>
      <c r="C10" s="2"/>
      <c r="D10" s="1"/>
      <c r="E10" s="14"/>
      <c r="F10" s="24"/>
      <c r="G10" s="14"/>
      <c r="H10" s="24"/>
      <c r="I10" s="1"/>
      <c r="J10" s="1"/>
      <c r="K10" s="14"/>
      <c r="L10" s="24"/>
      <c r="M10" s="1"/>
      <c r="N10" s="1"/>
      <c r="O10" s="14"/>
      <c r="P10" s="24"/>
      <c r="Q10" s="1"/>
      <c r="R10" s="1"/>
      <c r="S10" s="1"/>
      <c r="T10" s="1"/>
      <c r="U10" s="1"/>
      <c r="V10" s="14"/>
    </row>
    <row r="11" spans="2:22" ht="67.5" customHeight="1" x14ac:dyDescent="0.25">
      <c r="B11" s="13"/>
      <c r="C11" s="2"/>
      <c r="D11" s="1"/>
      <c r="E11" s="14"/>
      <c r="F11" s="24"/>
      <c r="G11" s="14"/>
      <c r="H11" s="24"/>
      <c r="I11" s="1"/>
      <c r="J11" s="1"/>
      <c r="K11" s="14"/>
      <c r="L11" s="24"/>
      <c r="M11" s="1"/>
      <c r="N11" s="1"/>
      <c r="O11" s="14"/>
      <c r="P11" s="24"/>
      <c r="Q11" s="1"/>
      <c r="R11" s="1"/>
      <c r="S11" s="1"/>
      <c r="T11" s="1"/>
      <c r="U11" s="1"/>
      <c r="V11" s="14"/>
    </row>
    <row r="12" spans="2:22" ht="67.5" customHeight="1" x14ac:dyDescent="0.25">
      <c r="B12" s="13"/>
      <c r="C12" s="2"/>
      <c r="D12" s="1"/>
      <c r="E12" s="14"/>
      <c r="F12" s="24"/>
      <c r="G12" s="14"/>
      <c r="H12" s="24"/>
      <c r="I12" s="1"/>
      <c r="J12" s="1"/>
      <c r="K12" s="14"/>
      <c r="L12" s="24"/>
      <c r="M12" s="1"/>
      <c r="N12" s="1"/>
      <c r="O12" s="14"/>
      <c r="P12" s="24"/>
      <c r="Q12" s="1"/>
      <c r="R12" s="1"/>
      <c r="S12" s="1"/>
      <c r="T12" s="1"/>
      <c r="U12" s="1"/>
      <c r="V12" s="14"/>
    </row>
    <row r="13" spans="2:22" ht="67.5" customHeight="1" thickBot="1" x14ac:dyDescent="0.3">
      <c r="B13" s="15"/>
      <c r="C13" s="16"/>
      <c r="D13" s="17"/>
      <c r="E13" s="18"/>
      <c r="F13" s="25"/>
      <c r="G13" s="18"/>
      <c r="H13" s="25"/>
      <c r="I13" s="17"/>
      <c r="J13" s="17"/>
      <c r="K13" s="18"/>
      <c r="L13" s="25"/>
      <c r="M13" s="17"/>
      <c r="N13" s="17"/>
      <c r="O13" s="18"/>
      <c r="P13" s="25"/>
      <c r="Q13" s="17"/>
      <c r="R13" s="17"/>
      <c r="S13" s="17"/>
      <c r="T13" s="17"/>
      <c r="U13" s="17"/>
      <c r="V13" s="18"/>
    </row>
  </sheetData>
  <mergeCells count="10">
    <mergeCell ref="C5:K5"/>
    <mergeCell ref="M2:V5"/>
    <mergeCell ref="L8:O8"/>
    <mergeCell ref="P8:V8"/>
    <mergeCell ref="B8:E8"/>
    <mergeCell ref="F8:G8"/>
    <mergeCell ref="H8:K8"/>
    <mergeCell ref="C2:K2"/>
    <mergeCell ref="C3:K3"/>
    <mergeCell ref="C4:K4"/>
  </mergeCells>
  <pageMargins left="0.511811024" right="0.511811024" top="0.78740157499999996" bottom="0.78740157499999996" header="0.31496062000000002" footer="0.31496062000000002"/>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5"/>
  <sheetViews>
    <sheetView showGridLines="0" topLeftCell="A7" zoomScale="90" zoomScaleNormal="90" workbookViewId="0">
      <selection activeCell="F10" sqref="F10"/>
    </sheetView>
  </sheetViews>
  <sheetFormatPr defaultRowHeight="15" x14ac:dyDescent="0.25"/>
  <cols>
    <col min="1" max="1" width="3.28515625" customWidth="1"/>
    <col min="2" max="2" width="31.28515625" customWidth="1"/>
    <col min="3" max="3" width="17.140625" customWidth="1"/>
    <col min="4" max="4" width="23.140625" customWidth="1"/>
    <col min="5" max="5" width="19.28515625" customWidth="1"/>
    <col min="6" max="6" width="15.5703125" customWidth="1"/>
    <col min="7" max="7" width="9.85546875" customWidth="1"/>
    <col min="8" max="8" width="11.85546875" customWidth="1"/>
    <col min="9" max="9" width="25.42578125" customWidth="1"/>
    <col min="10" max="10" width="13.85546875" customWidth="1"/>
    <col min="11" max="13" width="13" customWidth="1"/>
    <col min="14" max="14" width="17.7109375" customWidth="1"/>
    <col min="15" max="15" width="21.42578125" customWidth="1"/>
    <col min="16" max="22" width="20.42578125" customWidth="1"/>
  </cols>
  <sheetData>
    <row r="1" spans="2:22" ht="15.75" thickBot="1" x14ac:dyDescent="0.3"/>
    <row r="2" spans="2:22" ht="30" customHeight="1" x14ac:dyDescent="0.25">
      <c r="B2" s="35" t="s">
        <v>115</v>
      </c>
      <c r="C2" s="264" t="s">
        <v>182</v>
      </c>
      <c r="D2" s="265"/>
      <c r="E2" s="265"/>
      <c r="F2" s="265"/>
      <c r="G2" s="265"/>
      <c r="H2" s="265"/>
      <c r="I2" s="265"/>
      <c r="J2" s="265"/>
      <c r="K2" s="266"/>
      <c r="M2" s="235" t="s">
        <v>114</v>
      </c>
      <c r="N2" s="236"/>
      <c r="O2" s="236"/>
      <c r="P2" s="236"/>
      <c r="Q2" s="236"/>
      <c r="R2" s="236"/>
      <c r="S2" s="236"/>
      <c r="T2" s="236"/>
      <c r="U2" s="236"/>
      <c r="V2" s="237"/>
    </row>
    <row r="3" spans="2:22" ht="30" customHeight="1" x14ac:dyDescent="0.25">
      <c r="B3" s="36" t="s">
        <v>116</v>
      </c>
      <c r="C3" s="267" t="s">
        <v>183</v>
      </c>
      <c r="D3" s="268"/>
      <c r="E3" s="268"/>
      <c r="F3" s="268"/>
      <c r="G3" s="268"/>
      <c r="H3" s="268"/>
      <c r="I3" s="268"/>
      <c r="J3" s="268"/>
      <c r="K3" s="269"/>
      <c r="M3" s="238"/>
      <c r="N3" s="239"/>
      <c r="O3" s="239"/>
      <c r="P3" s="239"/>
      <c r="Q3" s="239"/>
      <c r="R3" s="239"/>
      <c r="S3" s="239"/>
      <c r="T3" s="239"/>
      <c r="U3" s="239"/>
      <c r="V3" s="240"/>
    </row>
    <row r="4" spans="2:22" ht="30" customHeight="1" x14ac:dyDescent="0.25">
      <c r="B4" s="36" t="s">
        <v>117</v>
      </c>
      <c r="C4" s="267" t="s">
        <v>184</v>
      </c>
      <c r="D4" s="268"/>
      <c r="E4" s="268"/>
      <c r="F4" s="268"/>
      <c r="G4" s="268"/>
      <c r="H4" s="268"/>
      <c r="I4" s="268"/>
      <c r="J4" s="268"/>
      <c r="K4" s="269"/>
      <c r="M4" s="238"/>
      <c r="N4" s="239"/>
      <c r="O4" s="239"/>
      <c r="P4" s="239"/>
      <c r="Q4" s="239"/>
      <c r="R4" s="239"/>
      <c r="S4" s="239"/>
      <c r="T4" s="239"/>
      <c r="U4" s="239"/>
      <c r="V4" s="240"/>
    </row>
    <row r="5" spans="2:22" ht="30" customHeight="1" thickBot="1" x14ac:dyDescent="0.3">
      <c r="B5" s="37" t="s">
        <v>118</v>
      </c>
      <c r="C5" s="270" t="s">
        <v>185</v>
      </c>
      <c r="D5" s="271"/>
      <c r="E5" s="271"/>
      <c r="F5" s="271"/>
      <c r="G5" s="271"/>
      <c r="H5" s="271"/>
      <c r="I5" s="271"/>
      <c r="J5" s="271"/>
      <c r="K5" s="272"/>
      <c r="M5" s="241"/>
      <c r="N5" s="242"/>
      <c r="O5" s="242"/>
      <c r="P5" s="242"/>
      <c r="Q5" s="242"/>
      <c r="R5" s="242"/>
      <c r="S5" s="242"/>
      <c r="T5" s="242"/>
      <c r="U5" s="242"/>
      <c r="V5" s="243"/>
    </row>
    <row r="7" spans="2:22" ht="15.75" thickBot="1" x14ac:dyDescent="0.3"/>
    <row r="8" spans="2:22" ht="30" customHeight="1" x14ac:dyDescent="0.25">
      <c r="B8" s="250" t="s">
        <v>109</v>
      </c>
      <c r="C8" s="251"/>
      <c r="D8" s="251"/>
      <c r="E8" s="252"/>
      <c r="F8" s="253" t="s">
        <v>108</v>
      </c>
      <c r="G8" s="254"/>
      <c r="H8" s="255" t="s">
        <v>107</v>
      </c>
      <c r="I8" s="256"/>
      <c r="J8" s="256"/>
      <c r="K8" s="257"/>
      <c r="L8" s="244" t="s">
        <v>106</v>
      </c>
      <c r="M8" s="245"/>
      <c r="N8" s="245"/>
      <c r="O8" s="246"/>
      <c r="P8" s="247" t="s">
        <v>110</v>
      </c>
      <c r="Q8" s="248"/>
      <c r="R8" s="248"/>
      <c r="S8" s="248"/>
      <c r="T8" s="248"/>
      <c r="U8" s="248"/>
      <c r="V8" s="249"/>
    </row>
    <row r="9" spans="2:22" ht="45" x14ac:dyDescent="0.25">
      <c r="B9" s="19" t="s">
        <v>88</v>
      </c>
      <c r="C9" s="20" t="s">
        <v>89</v>
      </c>
      <c r="D9" s="20" t="s">
        <v>90</v>
      </c>
      <c r="E9" s="21" t="s">
        <v>91</v>
      </c>
      <c r="F9" s="22" t="s">
        <v>92</v>
      </c>
      <c r="G9" s="23" t="s">
        <v>93</v>
      </c>
      <c r="H9" s="27" t="s">
        <v>94</v>
      </c>
      <c r="I9" s="26" t="s">
        <v>111</v>
      </c>
      <c r="J9" s="26" t="s">
        <v>112</v>
      </c>
      <c r="K9" s="28" t="s">
        <v>95</v>
      </c>
      <c r="L9" s="30" t="s">
        <v>96</v>
      </c>
      <c r="M9" s="29" t="s">
        <v>97</v>
      </c>
      <c r="N9" s="29" t="s">
        <v>113</v>
      </c>
      <c r="O9" s="31" t="s">
        <v>98</v>
      </c>
      <c r="P9" s="33" t="s">
        <v>99</v>
      </c>
      <c r="Q9" s="32" t="s">
        <v>100</v>
      </c>
      <c r="R9" s="32" t="s">
        <v>101</v>
      </c>
      <c r="S9" s="32" t="s">
        <v>102</v>
      </c>
      <c r="T9" s="32" t="s">
        <v>103</v>
      </c>
      <c r="U9" s="32" t="s">
        <v>104</v>
      </c>
      <c r="V9" s="34" t="s">
        <v>105</v>
      </c>
    </row>
    <row r="10" spans="2:22" ht="90" x14ac:dyDescent="0.25">
      <c r="B10" s="79" t="s">
        <v>125</v>
      </c>
      <c r="C10" s="77" t="s">
        <v>136</v>
      </c>
      <c r="D10" s="77" t="s">
        <v>139</v>
      </c>
      <c r="E10" s="78" t="s">
        <v>143</v>
      </c>
      <c r="F10" s="24">
        <v>8</v>
      </c>
      <c r="G10" s="14">
        <v>10</v>
      </c>
      <c r="H10" s="24">
        <f t="shared" ref="H10:H15" si="0">F10*G10</f>
        <v>80</v>
      </c>
      <c r="I10" s="2" t="s">
        <v>150</v>
      </c>
      <c r="J10" s="1">
        <v>0.8</v>
      </c>
      <c r="K10" s="14">
        <f>H10*J10</f>
        <v>64</v>
      </c>
      <c r="L10" s="95" t="s">
        <v>155</v>
      </c>
      <c r="M10" s="102" t="s">
        <v>156</v>
      </c>
      <c r="N10" s="1" t="s">
        <v>161</v>
      </c>
      <c r="O10" s="94" t="s">
        <v>151</v>
      </c>
      <c r="P10" s="13" t="s">
        <v>167</v>
      </c>
      <c r="Q10" s="2" t="s">
        <v>168</v>
      </c>
      <c r="R10" s="2" t="s">
        <v>177</v>
      </c>
      <c r="S10" s="2" t="s">
        <v>135</v>
      </c>
      <c r="T10" s="2" t="s">
        <v>178</v>
      </c>
      <c r="U10" s="2" t="s">
        <v>179</v>
      </c>
      <c r="V10" s="67" t="s">
        <v>180</v>
      </c>
    </row>
    <row r="11" spans="2:22" ht="75" x14ac:dyDescent="0.25">
      <c r="B11" s="76" t="s">
        <v>126</v>
      </c>
      <c r="C11" s="77" t="s">
        <v>136</v>
      </c>
      <c r="D11" s="77" t="s">
        <v>140</v>
      </c>
      <c r="E11" s="78" t="s">
        <v>144</v>
      </c>
      <c r="F11" s="24">
        <v>10</v>
      </c>
      <c r="G11" s="14">
        <v>8</v>
      </c>
      <c r="H11" s="24">
        <f t="shared" si="0"/>
        <v>80</v>
      </c>
      <c r="I11" s="2" t="s">
        <v>149</v>
      </c>
      <c r="J11" s="1">
        <v>0.4</v>
      </c>
      <c r="K11" s="14">
        <f>H11*J11</f>
        <v>32</v>
      </c>
      <c r="L11" s="95" t="s">
        <v>155</v>
      </c>
      <c r="M11" s="99" t="s">
        <v>158</v>
      </c>
      <c r="N11" s="1" t="s">
        <v>163</v>
      </c>
      <c r="O11" s="67" t="s">
        <v>162</v>
      </c>
      <c r="P11" s="13" t="s">
        <v>167</v>
      </c>
      <c r="Q11" s="2" t="s">
        <v>168</v>
      </c>
      <c r="R11" s="2" t="s">
        <v>173</v>
      </c>
      <c r="S11" s="2" t="s">
        <v>135</v>
      </c>
      <c r="T11" s="2" t="s">
        <v>174</v>
      </c>
      <c r="U11" s="2" t="s">
        <v>134</v>
      </c>
      <c r="V11" s="67" t="s">
        <v>175</v>
      </c>
    </row>
    <row r="12" spans="2:22" ht="98.25" customHeight="1" x14ac:dyDescent="0.25">
      <c r="B12" s="76" t="s">
        <v>127</v>
      </c>
      <c r="C12" s="77" t="s">
        <v>136</v>
      </c>
      <c r="D12" s="77" t="s">
        <v>141</v>
      </c>
      <c r="E12" s="78" t="s">
        <v>145</v>
      </c>
      <c r="F12" s="24">
        <v>5</v>
      </c>
      <c r="G12" s="14">
        <v>8</v>
      </c>
      <c r="H12" s="24">
        <f t="shared" si="0"/>
        <v>40</v>
      </c>
      <c r="I12" s="2" t="s">
        <v>152</v>
      </c>
      <c r="J12" s="1">
        <v>1</v>
      </c>
      <c r="K12" s="14">
        <f>H12*J12</f>
        <v>40</v>
      </c>
      <c r="L12" s="44" t="s">
        <v>156</v>
      </c>
      <c r="M12" s="102" t="s">
        <v>156</v>
      </c>
      <c r="N12" s="1" t="s">
        <v>164</v>
      </c>
      <c r="O12" s="67" t="s">
        <v>165</v>
      </c>
      <c r="P12" s="13" t="s">
        <v>167</v>
      </c>
      <c r="Q12" s="2" t="s">
        <v>168</v>
      </c>
      <c r="R12" s="2" t="s">
        <v>171</v>
      </c>
      <c r="S12" s="2" t="s">
        <v>135</v>
      </c>
      <c r="T12" s="2" t="s">
        <v>172</v>
      </c>
      <c r="U12" s="2" t="s">
        <v>134</v>
      </c>
      <c r="V12" s="67" t="s">
        <v>181</v>
      </c>
    </row>
    <row r="13" spans="2:22" ht="75.75" customHeight="1" x14ac:dyDescent="0.25">
      <c r="B13" s="79" t="s">
        <v>128</v>
      </c>
      <c r="C13" s="80" t="s">
        <v>137</v>
      </c>
      <c r="D13" s="77" t="s">
        <v>131</v>
      </c>
      <c r="E13" s="81" t="s">
        <v>146</v>
      </c>
      <c r="F13" s="74">
        <v>1</v>
      </c>
      <c r="G13" s="73">
        <v>8</v>
      </c>
      <c r="H13" s="24">
        <f t="shared" si="0"/>
        <v>8</v>
      </c>
      <c r="I13" s="2" t="s">
        <v>152</v>
      </c>
      <c r="J13" s="72">
        <v>1</v>
      </c>
      <c r="K13" s="14">
        <f>H13*J13</f>
        <v>8</v>
      </c>
      <c r="L13" s="96" t="s">
        <v>157</v>
      </c>
      <c r="M13" s="100" t="s">
        <v>157</v>
      </c>
      <c r="N13" s="72" t="s">
        <v>79</v>
      </c>
      <c r="O13" s="67" t="s">
        <v>166</v>
      </c>
      <c r="P13" s="13" t="s">
        <v>170</v>
      </c>
      <c r="Q13" s="2" t="s">
        <v>160</v>
      </c>
      <c r="R13" s="2" t="s">
        <v>160</v>
      </c>
      <c r="S13" s="2" t="s">
        <v>160</v>
      </c>
      <c r="T13" s="2" t="s">
        <v>160</v>
      </c>
      <c r="U13" s="2" t="s">
        <v>160</v>
      </c>
      <c r="V13" s="75" t="s">
        <v>160</v>
      </c>
    </row>
    <row r="14" spans="2:22" ht="132.75" customHeight="1" x14ac:dyDescent="0.25">
      <c r="B14" s="79" t="s">
        <v>129</v>
      </c>
      <c r="C14" s="80" t="s">
        <v>136</v>
      </c>
      <c r="D14" s="80" t="s">
        <v>142</v>
      </c>
      <c r="E14" s="81" t="s">
        <v>147</v>
      </c>
      <c r="F14" s="74">
        <v>2</v>
      </c>
      <c r="G14" s="73">
        <v>10</v>
      </c>
      <c r="H14" s="24">
        <f t="shared" si="0"/>
        <v>20</v>
      </c>
      <c r="I14" s="71" t="s">
        <v>159</v>
      </c>
      <c r="J14" s="72">
        <v>0.2</v>
      </c>
      <c r="K14" s="14">
        <f>H14*J14</f>
        <v>4</v>
      </c>
      <c r="L14" s="97" t="s">
        <v>158</v>
      </c>
      <c r="M14" s="100" t="s">
        <v>157</v>
      </c>
      <c r="N14" s="72" t="s">
        <v>79</v>
      </c>
      <c r="O14" s="67" t="s">
        <v>160</v>
      </c>
      <c r="P14" s="13" t="s">
        <v>170</v>
      </c>
      <c r="Q14" s="2" t="s">
        <v>160</v>
      </c>
      <c r="R14" s="2" t="s">
        <v>160</v>
      </c>
      <c r="S14" s="2" t="s">
        <v>160</v>
      </c>
      <c r="T14" s="2" t="s">
        <v>160</v>
      </c>
      <c r="U14" s="2" t="s">
        <v>160</v>
      </c>
      <c r="V14" s="75" t="s">
        <v>160</v>
      </c>
    </row>
    <row r="15" spans="2:22" ht="90" customHeight="1" thickBot="1" x14ac:dyDescent="0.3">
      <c r="B15" s="82" t="s">
        <v>130</v>
      </c>
      <c r="C15" s="83" t="s">
        <v>138</v>
      </c>
      <c r="D15" s="83" t="s">
        <v>132</v>
      </c>
      <c r="E15" s="84" t="s">
        <v>148</v>
      </c>
      <c r="F15" s="25">
        <v>5</v>
      </c>
      <c r="G15" s="18">
        <v>5</v>
      </c>
      <c r="H15" s="25">
        <f t="shared" si="0"/>
        <v>25</v>
      </c>
      <c r="I15" s="16" t="s">
        <v>153</v>
      </c>
      <c r="J15" s="17">
        <v>1</v>
      </c>
      <c r="K15" s="18">
        <f>J15*H15</f>
        <v>25</v>
      </c>
      <c r="L15" s="98" t="s">
        <v>158</v>
      </c>
      <c r="M15" s="101" t="s">
        <v>158</v>
      </c>
      <c r="N15" s="17" t="s">
        <v>163</v>
      </c>
      <c r="O15" s="18" t="s">
        <v>154</v>
      </c>
      <c r="P15" s="15" t="s">
        <v>167</v>
      </c>
      <c r="Q15" s="16" t="s">
        <v>168</v>
      </c>
      <c r="R15" s="16" t="s">
        <v>133</v>
      </c>
      <c r="S15" s="16" t="s">
        <v>135</v>
      </c>
      <c r="T15" s="16" t="s">
        <v>176</v>
      </c>
      <c r="U15" s="16" t="s">
        <v>134</v>
      </c>
      <c r="V15" s="69" t="s">
        <v>169</v>
      </c>
    </row>
  </sheetData>
  <mergeCells count="10">
    <mergeCell ref="C2:K2"/>
    <mergeCell ref="M2:V5"/>
    <mergeCell ref="C3:K3"/>
    <mergeCell ref="C4:K4"/>
    <mergeCell ref="C5:K5"/>
    <mergeCell ref="B8:E8"/>
    <mergeCell ref="F8:G8"/>
    <mergeCell ref="H8:K8"/>
    <mergeCell ref="L8:O8"/>
    <mergeCell ref="P8:V8"/>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5"/>
  <sheetViews>
    <sheetView showGridLines="0" view="pageBreakPreview" topLeftCell="D1" zoomScale="60" zoomScaleNormal="90" workbookViewId="0">
      <selection activeCell="F10" sqref="F10"/>
    </sheetView>
  </sheetViews>
  <sheetFormatPr defaultRowHeight="15" x14ac:dyDescent="0.25"/>
  <cols>
    <col min="1" max="1" width="3.28515625" customWidth="1"/>
    <col min="2" max="2" width="31.28515625" customWidth="1"/>
    <col min="3" max="3" width="17.140625" customWidth="1"/>
    <col min="4" max="4" width="23.140625" customWidth="1"/>
    <col min="5" max="5" width="19.28515625" customWidth="1"/>
    <col min="6" max="6" width="15.5703125" customWidth="1"/>
    <col min="7" max="7" width="9.85546875" customWidth="1"/>
    <col min="8" max="8" width="11.85546875" customWidth="1"/>
    <col min="9" max="9" width="25.42578125" customWidth="1"/>
    <col min="10" max="10" width="13.85546875" customWidth="1"/>
    <col min="11" max="13" width="13" customWidth="1"/>
    <col min="14" max="14" width="17.7109375" customWidth="1"/>
    <col min="15" max="15" width="21.42578125" customWidth="1"/>
    <col min="16" max="22" width="20.42578125" customWidth="1"/>
  </cols>
  <sheetData>
    <row r="1" spans="2:22" ht="15.75" thickBot="1" x14ac:dyDescent="0.3"/>
    <row r="2" spans="2:22" ht="30" customHeight="1" x14ac:dyDescent="0.25">
      <c r="B2" s="35" t="s">
        <v>115</v>
      </c>
      <c r="C2" s="264" t="s">
        <v>182</v>
      </c>
      <c r="D2" s="265"/>
      <c r="E2" s="265"/>
      <c r="F2" s="265"/>
      <c r="G2" s="265"/>
      <c r="H2" s="265"/>
      <c r="I2" s="265"/>
      <c r="J2" s="265"/>
      <c r="K2" s="266"/>
      <c r="M2" s="235" t="s">
        <v>114</v>
      </c>
      <c r="N2" s="236"/>
      <c r="O2" s="236"/>
      <c r="P2" s="236"/>
      <c r="Q2" s="236"/>
      <c r="R2" s="236"/>
      <c r="S2" s="236"/>
      <c r="T2" s="236"/>
      <c r="U2" s="236"/>
      <c r="V2" s="237"/>
    </row>
    <row r="3" spans="2:22" ht="30" customHeight="1" x14ac:dyDescent="0.25">
      <c r="B3" s="36" t="s">
        <v>116</v>
      </c>
      <c r="C3" s="267" t="s">
        <v>183</v>
      </c>
      <c r="D3" s="268"/>
      <c r="E3" s="268"/>
      <c r="F3" s="268"/>
      <c r="G3" s="268"/>
      <c r="H3" s="268"/>
      <c r="I3" s="268"/>
      <c r="J3" s="268"/>
      <c r="K3" s="269"/>
      <c r="M3" s="238"/>
      <c r="N3" s="239"/>
      <c r="O3" s="239"/>
      <c r="P3" s="239"/>
      <c r="Q3" s="239"/>
      <c r="R3" s="239"/>
      <c r="S3" s="239"/>
      <c r="T3" s="239"/>
      <c r="U3" s="239"/>
      <c r="V3" s="240"/>
    </row>
    <row r="4" spans="2:22" ht="30" customHeight="1" x14ac:dyDescent="0.25">
      <c r="B4" s="36" t="s">
        <v>117</v>
      </c>
      <c r="C4" s="267" t="s">
        <v>184</v>
      </c>
      <c r="D4" s="268"/>
      <c r="E4" s="268"/>
      <c r="F4" s="268"/>
      <c r="G4" s="268"/>
      <c r="H4" s="268"/>
      <c r="I4" s="268"/>
      <c r="J4" s="268"/>
      <c r="K4" s="269"/>
      <c r="M4" s="238"/>
      <c r="N4" s="239"/>
      <c r="O4" s="239"/>
      <c r="P4" s="239"/>
      <c r="Q4" s="239"/>
      <c r="R4" s="239"/>
      <c r="S4" s="239"/>
      <c r="T4" s="239"/>
      <c r="U4" s="239"/>
      <c r="V4" s="240"/>
    </row>
    <row r="5" spans="2:22" ht="30" customHeight="1" thickBot="1" x14ac:dyDescent="0.3">
      <c r="B5" s="37" t="s">
        <v>118</v>
      </c>
      <c r="C5" s="270" t="s">
        <v>185</v>
      </c>
      <c r="D5" s="271"/>
      <c r="E5" s="271"/>
      <c r="F5" s="271"/>
      <c r="G5" s="271"/>
      <c r="H5" s="271"/>
      <c r="I5" s="271"/>
      <c r="J5" s="271"/>
      <c r="K5" s="272"/>
      <c r="M5" s="241"/>
      <c r="N5" s="242"/>
      <c r="O5" s="242"/>
      <c r="P5" s="242"/>
      <c r="Q5" s="242"/>
      <c r="R5" s="242"/>
      <c r="S5" s="242"/>
      <c r="T5" s="242"/>
      <c r="U5" s="242"/>
      <c r="V5" s="243"/>
    </row>
    <row r="7" spans="2:22" ht="15.75" thickBot="1" x14ac:dyDescent="0.3"/>
    <row r="8" spans="2:22" ht="30" customHeight="1" x14ac:dyDescent="0.25">
      <c r="B8" s="250" t="s">
        <v>109</v>
      </c>
      <c r="C8" s="251"/>
      <c r="D8" s="251"/>
      <c r="E8" s="252"/>
      <c r="F8" s="253" t="s">
        <v>108</v>
      </c>
      <c r="G8" s="254"/>
      <c r="H8" s="255" t="s">
        <v>107</v>
      </c>
      <c r="I8" s="256"/>
      <c r="J8" s="256"/>
      <c r="K8" s="257"/>
      <c r="L8" s="244" t="s">
        <v>106</v>
      </c>
      <c r="M8" s="245"/>
      <c r="N8" s="245"/>
      <c r="O8" s="246"/>
      <c r="P8" s="247" t="s">
        <v>110</v>
      </c>
      <c r="Q8" s="248"/>
      <c r="R8" s="248"/>
      <c r="S8" s="248"/>
      <c r="T8" s="248"/>
      <c r="U8" s="248"/>
      <c r="V8" s="249"/>
    </row>
    <row r="9" spans="2:22" ht="45" x14ac:dyDescent="0.25">
      <c r="B9" s="19" t="s">
        <v>88</v>
      </c>
      <c r="C9" s="20" t="s">
        <v>89</v>
      </c>
      <c r="D9" s="20" t="s">
        <v>90</v>
      </c>
      <c r="E9" s="21" t="s">
        <v>91</v>
      </c>
      <c r="F9" s="22" t="s">
        <v>92</v>
      </c>
      <c r="G9" s="23" t="s">
        <v>93</v>
      </c>
      <c r="H9" s="27" t="s">
        <v>94</v>
      </c>
      <c r="I9" s="26" t="s">
        <v>111</v>
      </c>
      <c r="J9" s="26" t="s">
        <v>112</v>
      </c>
      <c r="K9" s="28" t="s">
        <v>95</v>
      </c>
      <c r="L9" s="30" t="s">
        <v>96</v>
      </c>
      <c r="M9" s="29" t="s">
        <v>97</v>
      </c>
      <c r="N9" s="29" t="s">
        <v>113</v>
      </c>
      <c r="O9" s="31" t="s">
        <v>98</v>
      </c>
      <c r="P9" s="33" t="s">
        <v>99</v>
      </c>
      <c r="Q9" s="32" t="s">
        <v>100</v>
      </c>
      <c r="R9" s="32" t="s">
        <v>101</v>
      </c>
      <c r="S9" s="32" t="s">
        <v>102</v>
      </c>
      <c r="T9" s="32" t="s">
        <v>103</v>
      </c>
      <c r="U9" s="32" t="s">
        <v>104</v>
      </c>
      <c r="V9" s="34" t="s">
        <v>105</v>
      </c>
    </row>
    <row r="10" spans="2:22" ht="90" x14ac:dyDescent="0.25">
      <c r="B10" s="79" t="s">
        <v>125</v>
      </c>
      <c r="C10" s="77" t="s">
        <v>136</v>
      </c>
      <c r="D10" s="77" t="s">
        <v>139</v>
      </c>
      <c r="E10" s="78" t="s">
        <v>143</v>
      </c>
      <c r="F10" s="24">
        <v>8</v>
      </c>
      <c r="G10" s="14">
        <v>10</v>
      </c>
      <c r="H10" s="24">
        <f t="shared" ref="H10:H15" si="0">F10*G10</f>
        <v>80</v>
      </c>
      <c r="I10" s="2" t="s">
        <v>150</v>
      </c>
      <c r="J10" s="1">
        <v>0.8</v>
      </c>
      <c r="K10" s="14">
        <f>H10*J10</f>
        <v>64</v>
      </c>
      <c r="L10" s="95" t="s">
        <v>155</v>
      </c>
      <c r="M10" s="102" t="s">
        <v>156</v>
      </c>
      <c r="N10" s="1" t="s">
        <v>161</v>
      </c>
      <c r="O10" s="94" t="s">
        <v>151</v>
      </c>
      <c r="P10" s="13" t="s">
        <v>167</v>
      </c>
      <c r="Q10" s="2" t="s">
        <v>168</v>
      </c>
      <c r="R10" s="2" t="s">
        <v>177</v>
      </c>
      <c r="S10" s="2" t="s">
        <v>135</v>
      </c>
      <c r="T10" s="2" t="s">
        <v>178</v>
      </c>
      <c r="U10" s="2" t="s">
        <v>179</v>
      </c>
      <c r="V10" s="67" t="s">
        <v>180</v>
      </c>
    </row>
    <row r="11" spans="2:22" ht="75" x14ac:dyDescent="0.25">
      <c r="B11" s="76" t="s">
        <v>126</v>
      </c>
      <c r="C11" s="77" t="s">
        <v>136</v>
      </c>
      <c r="D11" s="77" t="s">
        <v>140</v>
      </c>
      <c r="E11" s="78" t="s">
        <v>144</v>
      </c>
      <c r="F11" s="24">
        <v>10</v>
      </c>
      <c r="G11" s="14">
        <v>8</v>
      </c>
      <c r="H11" s="24">
        <f t="shared" si="0"/>
        <v>80</v>
      </c>
      <c r="I11" s="2" t="s">
        <v>149</v>
      </c>
      <c r="J11" s="1">
        <v>0.4</v>
      </c>
      <c r="K11" s="14">
        <f>H11*J11</f>
        <v>32</v>
      </c>
      <c r="L11" s="95" t="s">
        <v>155</v>
      </c>
      <c r="M11" s="99" t="s">
        <v>158</v>
      </c>
      <c r="N11" s="1" t="s">
        <v>163</v>
      </c>
      <c r="O11" s="67" t="s">
        <v>162</v>
      </c>
      <c r="P11" s="13" t="s">
        <v>167</v>
      </c>
      <c r="Q11" s="2" t="s">
        <v>168</v>
      </c>
      <c r="R11" s="2" t="s">
        <v>173</v>
      </c>
      <c r="S11" s="2" t="s">
        <v>135</v>
      </c>
      <c r="T11" s="2" t="s">
        <v>174</v>
      </c>
      <c r="U11" s="2" t="s">
        <v>134</v>
      </c>
      <c r="V11" s="67" t="s">
        <v>175</v>
      </c>
    </row>
    <row r="12" spans="2:22" ht="98.25" customHeight="1" x14ac:dyDescent="0.25">
      <c r="B12" s="76" t="s">
        <v>127</v>
      </c>
      <c r="C12" s="77" t="s">
        <v>136</v>
      </c>
      <c r="D12" s="77" t="s">
        <v>141</v>
      </c>
      <c r="E12" s="78" t="s">
        <v>145</v>
      </c>
      <c r="F12" s="24">
        <v>5</v>
      </c>
      <c r="G12" s="14">
        <v>8</v>
      </c>
      <c r="H12" s="24">
        <f t="shared" si="0"/>
        <v>40</v>
      </c>
      <c r="I12" s="2" t="s">
        <v>152</v>
      </c>
      <c r="J12" s="1">
        <v>1</v>
      </c>
      <c r="K12" s="14">
        <f>H12*J12</f>
        <v>40</v>
      </c>
      <c r="L12" s="44" t="s">
        <v>156</v>
      </c>
      <c r="M12" s="102" t="s">
        <v>156</v>
      </c>
      <c r="N12" s="1" t="s">
        <v>164</v>
      </c>
      <c r="O12" s="67" t="s">
        <v>165</v>
      </c>
      <c r="P12" s="13" t="s">
        <v>167</v>
      </c>
      <c r="Q12" s="2" t="s">
        <v>168</v>
      </c>
      <c r="R12" s="2" t="s">
        <v>171</v>
      </c>
      <c r="S12" s="2" t="s">
        <v>135</v>
      </c>
      <c r="T12" s="2" t="s">
        <v>172</v>
      </c>
      <c r="U12" s="2" t="s">
        <v>134</v>
      </c>
      <c r="V12" s="67" t="s">
        <v>181</v>
      </c>
    </row>
    <row r="13" spans="2:22" ht="75.75" customHeight="1" x14ac:dyDescent="0.25">
      <c r="B13" s="79" t="s">
        <v>128</v>
      </c>
      <c r="C13" s="80" t="s">
        <v>137</v>
      </c>
      <c r="D13" s="77" t="s">
        <v>131</v>
      </c>
      <c r="E13" s="81" t="s">
        <v>146</v>
      </c>
      <c r="F13" s="74">
        <v>1</v>
      </c>
      <c r="G13" s="73">
        <v>8</v>
      </c>
      <c r="H13" s="24">
        <f t="shared" si="0"/>
        <v>8</v>
      </c>
      <c r="I13" s="2" t="s">
        <v>152</v>
      </c>
      <c r="J13" s="72">
        <v>1</v>
      </c>
      <c r="K13" s="14">
        <f>H13*J13</f>
        <v>8</v>
      </c>
      <c r="L13" s="96" t="s">
        <v>157</v>
      </c>
      <c r="M13" s="100" t="s">
        <v>157</v>
      </c>
      <c r="N13" s="72" t="s">
        <v>79</v>
      </c>
      <c r="O13" s="67" t="s">
        <v>166</v>
      </c>
      <c r="P13" s="13" t="s">
        <v>170</v>
      </c>
      <c r="Q13" s="2" t="s">
        <v>160</v>
      </c>
      <c r="R13" s="2" t="s">
        <v>160</v>
      </c>
      <c r="S13" s="2" t="s">
        <v>160</v>
      </c>
      <c r="T13" s="2" t="s">
        <v>160</v>
      </c>
      <c r="U13" s="2" t="s">
        <v>160</v>
      </c>
      <c r="V13" s="75" t="s">
        <v>160</v>
      </c>
    </row>
    <row r="14" spans="2:22" ht="132.75" customHeight="1" x14ac:dyDescent="0.25">
      <c r="B14" s="79" t="s">
        <v>129</v>
      </c>
      <c r="C14" s="80" t="s">
        <v>136</v>
      </c>
      <c r="D14" s="80" t="s">
        <v>142</v>
      </c>
      <c r="E14" s="81" t="s">
        <v>147</v>
      </c>
      <c r="F14" s="74">
        <v>2</v>
      </c>
      <c r="G14" s="73">
        <v>10</v>
      </c>
      <c r="H14" s="24">
        <f t="shared" si="0"/>
        <v>20</v>
      </c>
      <c r="I14" s="71" t="s">
        <v>159</v>
      </c>
      <c r="J14" s="72">
        <v>0.2</v>
      </c>
      <c r="K14" s="14">
        <f>H14*J14</f>
        <v>4</v>
      </c>
      <c r="L14" s="97" t="s">
        <v>158</v>
      </c>
      <c r="M14" s="100" t="s">
        <v>157</v>
      </c>
      <c r="N14" s="72" t="s">
        <v>79</v>
      </c>
      <c r="O14" s="67" t="s">
        <v>160</v>
      </c>
      <c r="P14" s="13" t="s">
        <v>170</v>
      </c>
      <c r="Q14" s="2" t="s">
        <v>160</v>
      </c>
      <c r="R14" s="2" t="s">
        <v>160</v>
      </c>
      <c r="S14" s="2" t="s">
        <v>160</v>
      </c>
      <c r="T14" s="2" t="s">
        <v>160</v>
      </c>
      <c r="U14" s="2" t="s">
        <v>160</v>
      </c>
      <c r="V14" s="75" t="s">
        <v>160</v>
      </c>
    </row>
    <row r="15" spans="2:22" ht="90" customHeight="1" thickBot="1" x14ac:dyDescent="0.3">
      <c r="B15" s="82" t="s">
        <v>130</v>
      </c>
      <c r="C15" s="83" t="s">
        <v>138</v>
      </c>
      <c r="D15" s="83" t="s">
        <v>132</v>
      </c>
      <c r="E15" s="84" t="s">
        <v>148</v>
      </c>
      <c r="F15" s="25">
        <v>5</v>
      </c>
      <c r="G15" s="18">
        <v>5</v>
      </c>
      <c r="H15" s="25">
        <f t="shared" si="0"/>
        <v>25</v>
      </c>
      <c r="I15" s="16" t="s">
        <v>153</v>
      </c>
      <c r="J15" s="17">
        <v>1</v>
      </c>
      <c r="K15" s="18">
        <f>J15*H15</f>
        <v>25</v>
      </c>
      <c r="L15" s="98" t="s">
        <v>158</v>
      </c>
      <c r="M15" s="101" t="s">
        <v>158</v>
      </c>
      <c r="N15" s="17" t="s">
        <v>163</v>
      </c>
      <c r="O15" s="18" t="s">
        <v>154</v>
      </c>
      <c r="P15" s="15" t="s">
        <v>167</v>
      </c>
      <c r="Q15" s="16" t="s">
        <v>168</v>
      </c>
      <c r="R15" s="16" t="s">
        <v>133</v>
      </c>
      <c r="S15" s="16" t="s">
        <v>135</v>
      </c>
      <c r="T15" s="16" t="s">
        <v>176</v>
      </c>
      <c r="U15" s="16" t="s">
        <v>134</v>
      </c>
      <c r="V15" s="69" t="s">
        <v>169</v>
      </c>
    </row>
  </sheetData>
  <mergeCells count="10">
    <mergeCell ref="B8:E8"/>
    <mergeCell ref="F8:G8"/>
    <mergeCell ref="H8:K8"/>
    <mergeCell ref="L8:O8"/>
    <mergeCell ref="P8:V8"/>
    <mergeCell ref="C2:K2"/>
    <mergeCell ref="M2:V5"/>
    <mergeCell ref="C3:K3"/>
    <mergeCell ref="C4:K4"/>
    <mergeCell ref="C5:K5"/>
  </mergeCells>
  <pageMargins left="0.511811024" right="0.511811024" top="0.78740157499999996" bottom="0.78740157499999996" header="0.31496062000000002" footer="0.31496062000000002"/>
  <pageSetup paperSize="9"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22</vt:i4>
      </vt:variant>
      <vt:variant>
        <vt:lpstr>Intervalos nomeados</vt:lpstr>
      </vt:variant>
      <vt:variant>
        <vt:i4>7</vt:i4>
      </vt:variant>
    </vt:vector>
  </HeadingPairs>
  <TitlesOfParts>
    <vt:vector size="29" baseType="lpstr">
      <vt:lpstr>Plan1</vt:lpstr>
      <vt:lpstr>Plan1 (2)</vt:lpstr>
      <vt:lpstr>Plan1 (3)</vt:lpstr>
      <vt:lpstr>Plan1 (5)</vt:lpstr>
      <vt:lpstr>Plan1 (4)</vt:lpstr>
      <vt:lpstr>Plan1 (6)</vt:lpstr>
      <vt:lpstr>Planilha</vt:lpstr>
      <vt:lpstr>Planilha (2)</vt:lpstr>
      <vt:lpstr>Gabarito</vt:lpstr>
      <vt:lpstr>Gabarito para acompanhar</vt:lpstr>
      <vt:lpstr>Gabarito (1)</vt:lpstr>
      <vt:lpstr>Plano de Gestão de Riscos</vt:lpstr>
      <vt:lpstr>Gabarito pra acompanhar (2)</vt:lpstr>
      <vt:lpstr>Gabarito pra acompanhar (3)</vt:lpstr>
      <vt:lpstr>Gabarito pra acompanhar (4)</vt:lpstr>
      <vt:lpstr>Objetivos Estratégicos</vt:lpstr>
      <vt:lpstr>Matriz Probabilidade Impacto</vt:lpstr>
      <vt:lpstr>Matriz Nível de Risco</vt:lpstr>
      <vt:lpstr>Matriz probabilidade X impacto</vt:lpstr>
      <vt:lpstr>Priorização</vt:lpstr>
      <vt:lpstr>Plano de Gestão de Riscos (2)</vt:lpstr>
      <vt:lpstr>Escala Probabilidade e Impacto</vt:lpstr>
      <vt:lpstr>Gabarito!Area_de_impressao</vt:lpstr>
      <vt:lpstr>'Gabarito (1)'!Area_de_impressao</vt:lpstr>
      <vt:lpstr>'Gabarito pra acompanhar (2)'!Area_de_impressao</vt:lpstr>
      <vt:lpstr>'Gabarito pra acompanhar (3)'!Area_de_impressao</vt:lpstr>
      <vt:lpstr>'Gabarito pra acompanhar (4)'!Area_de_impressao</vt:lpstr>
      <vt:lpstr>'Plano de Gestão de Riscos'!Area_de_impressao</vt:lpstr>
      <vt:lpstr>'Plano de Gestão de Riscos (2)'!Area_de_impressao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2006-09-25T12:47:36Z</dcterms:created>
  <dcterms:modified xsi:type="dcterms:W3CDTF">2020-12-14T13:53:03Z</dcterms:modified>
</cp:coreProperties>
</file>